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5\"/>
    </mc:Choice>
  </mc:AlternateContent>
  <bookViews>
    <workbookView xWindow="-120" yWindow="-120" windowWidth="38640" windowHeight="21240" firstSheet="3" activeTab="3"/>
  </bookViews>
  <sheets>
    <sheet name="Раздел 1" sheetId="1" state="hidden" r:id="rId1"/>
    <sheet name="Раздел 2" sheetId="2" state="hidden" r:id="rId2"/>
    <sheet name="Раздел 3" sheetId="3" state="hidden" r:id="rId3"/>
    <sheet name="Раздел 4" sheetId="4" r:id="rId4"/>
    <sheet name="Лист1" sheetId="5" state="hidden" r:id="rId5"/>
  </sheets>
  <definedNames>
    <definedName name="_xlnm.Print_Area" localSheetId="2">'Раздел 3'!$A$1:$O$17</definedName>
    <definedName name="_xlnm.Print_Area" localSheetId="3">'Раздел 4'!$A$1:$O$63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4" l="1"/>
  <c r="H52" i="4"/>
  <c r="H61" i="4" l="1"/>
  <c r="H49" i="4"/>
  <c r="H21" i="4"/>
  <c r="H62" i="4" s="1"/>
  <c r="M63" i="4"/>
  <c r="L63" i="4"/>
  <c r="K63" i="4"/>
  <c r="J63" i="4"/>
  <c r="I63" i="4"/>
  <c r="H63" i="4"/>
  <c r="M62" i="4"/>
  <c r="L62" i="4"/>
  <c r="K62" i="4"/>
  <c r="M61" i="4"/>
  <c r="L61" i="4"/>
  <c r="K61" i="4"/>
  <c r="M60" i="4"/>
  <c r="L60" i="4"/>
  <c r="K60" i="4"/>
  <c r="J60" i="4"/>
  <c r="I60" i="4"/>
  <c r="H60" i="4"/>
  <c r="N58" i="4"/>
  <c r="N57" i="4"/>
  <c r="N56" i="4"/>
  <c r="N55" i="4"/>
  <c r="M54" i="4"/>
  <c r="L54" i="4"/>
  <c r="K54" i="4"/>
  <c r="J54" i="4"/>
  <c r="I54" i="4"/>
  <c r="H54" i="4"/>
  <c r="N53" i="4"/>
  <c r="N52" i="4"/>
  <c r="N51" i="4"/>
  <c r="N50" i="4"/>
  <c r="M49" i="4"/>
  <c r="L49" i="4"/>
  <c r="K49" i="4"/>
  <c r="J49" i="4"/>
  <c r="I49" i="4"/>
  <c r="N48" i="4"/>
  <c r="N47" i="4"/>
  <c r="N46" i="4"/>
  <c r="N45" i="4"/>
  <c r="M44" i="4"/>
  <c r="L44" i="4"/>
  <c r="K44" i="4"/>
  <c r="J44" i="4"/>
  <c r="I44" i="4"/>
  <c r="H44" i="4"/>
  <c r="N42" i="4"/>
  <c r="N41" i="4"/>
  <c r="J40" i="4"/>
  <c r="J61" i="4" s="1"/>
  <c r="I40" i="4"/>
  <c r="I61" i="4" s="1"/>
  <c r="H40" i="4"/>
  <c r="N39" i="4"/>
  <c r="M38" i="4"/>
  <c r="L38" i="4"/>
  <c r="K38" i="4"/>
  <c r="N36" i="4"/>
  <c r="M33" i="4"/>
  <c r="L33" i="4"/>
  <c r="K33" i="4"/>
  <c r="J33" i="4"/>
  <c r="I33" i="4"/>
  <c r="H33" i="4"/>
  <c r="N31" i="4"/>
  <c r="N28" i="4" s="1"/>
  <c r="M28" i="4"/>
  <c r="L28" i="4"/>
  <c r="K28" i="4"/>
  <c r="J28" i="4"/>
  <c r="I28" i="4"/>
  <c r="H28" i="4"/>
  <c r="N27" i="4"/>
  <c r="N26" i="4"/>
  <c r="N25" i="4"/>
  <c r="N24" i="4"/>
  <c r="M23" i="4"/>
  <c r="L23" i="4"/>
  <c r="K23" i="4"/>
  <c r="J23" i="4"/>
  <c r="I23" i="4"/>
  <c r="H23" i="4"/>
  <c r="N22" i="4"/>
  <c r="J21" i="4"/>
  <c r="J18" i="4" s="1"/>
  <c r="I21" i="4"/>
  <c r="I18" i="4" s="1"/>
  <c r="N20" i="4"/>
  <c r="N19" i="4"/>
  <c r="M18" i="4"/>
  <c r="L18" i="4"/>
  <c r="K18" i="4"/>
  <c r="N17" i="4"/>
  <c r="N16" i="4"/>
  <c r="N15" i="4"/>
  <c r="N14" i="4"/>
  <c r="M13" i="4"/>
  <c r="L13" i="4"/>
  <c r="K13" i="4"/>
  <c r="J13" i="4"/>
  <c r="I13" i="4"/>
  <c r="H13" i="4"/>
  <c r="N12" i="4"/>
  <c r="N11" i="4"/>
  <c r="N10" i="4"/>
  <c r="N9" i="4"/>
  <c r="M8" i="4"/>
  <c r="L8" i="4"/>
  <c r="K8" i="4"/>
  <c r="J8" i="4"/>
  <c r="I8" i="4"/>
  <c r="J62" i="4" l="1"/>
  <c r="N13" i="4"/>
  <c r="N44" i="4"/>
  <c r="N8" i="4"/>
  <c r="N23" i="4"/>
  <c r="N54" i="4"/>
  <c r="I62" i="4"/>
  <c r="I59" i="4" s="1"/>
  <c r="K59" i="4"/>
  <c r="L59" i="4"/>
  <c r="N33" i="4"/>
  <c r="N49" i="4"/>
  <c r="M59" i="4"/>
  <c r="N61" i="4"/>
  <c r="H59" i="4"/>
  <c r="J59" i="4"/>
  <c r="H38" i="4"/>
  <c r="I38" i="4"/>
  <c r="J38" i="4"/>
  <c r="N40" i="4"/>
  <c r="H18" i="4"/>
  <c r="N21" i="4"/>
  <c r="N18" i="4" s="1"/>
  <c r="N62" i="4" l="1"/>
  <c r="N59" i="4"/>
  <c r="N38" i="4"/>
</calcChain>
</file>

<file path=xl/comments1.xml><?xml version="1.0" encoding="utf-8"?>
<comments xmlns="http://schemas.openxmlformats.org/spreadsheetml/2006/main">
  <authors>
    <author>Анастасия Г. Силич</author>
  </authors>
  <commentList>
    <comment ref="H47" authorId="0" shapeId="0">
      <text>
        <r>
          <rPr>
            <b/>
            <sz val="9"/>
            <color indexed="81"/>
            <rFont val="Tahoma"/>
            <family val="2"/>
            <charset val="204"/>
          </rPr>
          <t>Анастасия Г. Силич:</t>
        </r>
        <r>
          <rPr>
            <sz val="9"/>
            <color indexed="81"/>
            <rFont val="Tahoma"/>
            <family val="2"/>
            <charset val="204"/>
          </rPr>
          <t xml:space="preserve">
ГРБС 902</t>
        </r>
      </text>
    </comment>
    <comment ref="H52" authorId="0" shapeId="0">
      <text>
        <r>
          <rPr>
            <b/>
            <sz val="9"/>
            <color indexed="81"/>
            <rFont val="Tahoma"/>
            <family val="2"/>
            <charset val="204"/>
          </rPr>
          <t>Анастасия Г. Силич:</t>
        </r>
        <r>
          <rPr>
            <sz val="9"/>
            <color indexed="81"/>
            <rFont val="Tahoma"/>
            <family val="2"/>
            <charset val="204"/>
          </rPr>
          <t xml:space="preserve">
ГРБС 902 - 1333,4</t>
        </r>
      </text>
    </comment>
  </commentList>
</comments>
</file>

<file path=xl/sharedStrings.xml><?xml version="1.0" encoding="utf-8"?>
<sst xmlns="http://schemas.openxmlformats.org/spreadsheetml/2006/main" count="178" uniqueCount="93">
  <si>
    <t>Ответственный исполнитель (соисполнитель)</t>
  </si>
  <si>
    <t>Участники</t>
  </si>
  <si>
    <t>Задачи комплекса процессных мероприятий</t>
  </si>
  <si>
    <t>Раздел 1. ОБЩИЕ ПОЛОЖЕНИЯ</t>
  </si>
  <si>
    <t>Ответственный за достижение показателя</t>
  </si>
  <si>
    <t>Значения показателей</t>
  </si>
  <si>
    <t>план</t>
  </si>
  <si>
    <t>Единица измерения (по ОКЕИ)</t>
  </si>
  <si>
    <t>Уровень показателя</t>
  </si>
  <si>
    <t>Наименование показателя</t>
  </si>
  <si>
    <t>1.</t>
  </si>
  <si>
    <t>№ п/п</t>
  </si>
  <si>
    <t>Значения мероприятия (результата) по годам</t>
  </si>
  <si>
    <t>Характеристика</t>
  </si>
  <si>
    <t>Наименование мероприятия (результата)</t>
  </si>
  <si>
    <t xml:space="preserve">Всего
(тыс. рублей)
</t>
  </si>
  <si>
    <t>Наименование мероприятия (результата) и источники финансового обеспечения</t>
  </si>
  <si>
    <t>областной бюджет</t>
  </si>
  <si>
    <t xml:space="preserve">местный бюджет </t>
  </si>
  <si>
    <t xml:space="preserve">федеральный бюджет 
</t>
  </si>
  <si>
    <t>внебюджетные источники</t>
  </si>
  <si>
    <t>1.1.</t>
  </si>
  <si>
    <t>1.2.</t>
  </si>
  <si>
    <t>1.3.</t>
  </si>
  <si>
    <t xml:space="preserve">№      п/п </t>
  </si>
  <si>
    <t>%</t>
  </si>
  <si>
    <t>МП</t>
  </si>
  <si>
    <t>1.4.</t>
  </si>
  <si>
    <t>Базовое значение 2024</t>
  </si>
  <si>
    <t>Раздел 3. Перечень процессных мероприятий</t>
  </si>
  <si>
    <t xml:space="preserve">отдел КСМиСПТиКМНС, </t>
  </si>
  <si>
    <t>Доля граждан, систематически занимающихся физической культурой и спортом</t>
  </si>
  <si>
    <t>1.5.</t>
  </si>
  <si>
    <t>1.6.</t>
  </si>
  <si>
    <t>Раздел 2. Показатели комплекса процессных мероприятий</t>
  </si>
  <si>
    <t>1.7.</t>
  </si>
  <si>
    <t>Задача 1. Создание условий для развития физической культуры и спорта</t>
  </si>
  <si>
    <t xml:space="preserve">ПАСПОРТ
комплекс процессных мероприятий «Развитие физической культуры и спорта»
</t>
  </si>
  <si>
    <t>2.</t>
  </si>
  <si>
    <t>2.1.</t>
  </si>
  <si>
    <t>2.2.</t>
  </si>
  <si>
    <t>Тип мероприятия (результат)</t>
  </si>
  <si>
    <t>Базовое значение     2024</t>
  </si>
  <si>
    <t>Задача 1. Создание условий для развития физической культуры и спорта (всего), в том числе:</t>
  </si>
  <si>
    <t>Задача 2. Развитие инфраструктуры и укрепление материально-технического базы объектов спортивного назначения (всего), в том числе:</t>
  </si>
  <si>
    <t>ИТОГО по комплексу процессных мероприятий (всего), в том числе всего:</t>
  </si>
  <si>
    <t>+</t>
  </si>
  <si>
    <t>осуществление текущей деятельности</t>
  </si>
  <si>
    <t>100</t>
  </si>
  <si>
    <t>Обеспечена финансовая деятельность в рамках муниципального задания</t>
  </si>
  <si>
    <t>Обеспечена реализация программ спортивной подготовки</t>
  </si>
  <si>
    <t>Обеспечена реализация программ спортивной подготовки (всего), в том числе:</t>
  </si>
  <si>
    <t>Обеспечена реализация программ дополнительного образования</t>
  </si>
  <si>
    <t>Обеспечена реализация программ дополнительного образования (всего), в том числе:</t>
  </si>
  <si>
    <t>Обеспечена финасовая поддержка развития игровых видов спорта (всего), в том числе всего:</t>
  </si>
  <si>
    <t>Обеспечена финасовая поддержка развития игровых видов спорта</t>
  </si>
  <si>
    <t>Обеспечено проведение мероприятий по повышению квалификаций и мер социальной поддержки (всего), в том числе:</t>
  </si>
  <si>
    <t>ед.</t>
  </si>
  <si>
    <t>Обеспечена организация, проведение и принятие участия в спортивных и физкультурных мероприятиях учащихся общеобразовательных школ</t>
  </si>
  <si>
    <t>Обеспечена организация, проведение и принятие участия в спортивных и физкультурных мероприятиях учащихся общеобразовательных школ (всего), в том числе:</t>
  </si>
  <si>
    <t>Улучшение условий для повышения качества муниципальных услуг (работ) и соответствие материально-технической базы учреждений современным требованиям для осуществления уставной деятельности</t>
  </si>
  <si>
    <t>Создание условий для повышения квалификации, оценки деятельности учреждений, выплат мер социальной поддержки</t>
  </si>
  <si>
    <t xml:space="preserve"> Проведение и участие в официальных физкультурных и спортивных мероприятиях</t>
  </si>
  <si>
    <t xml:space="preserve"> Проведение официальных физкультурных и спортивных мероприятий для учащихся общеобразовательных школ</t>
  </si>
  <si>
    <t>Обеспечена организация и проведение официальных физкультурных и спортивных мероприятий, в том числе массовых, включенных в календарный план официальных физкультурных и спортивных мероприятий в МО  и за его пределами</t>
  </si>
  <si>
    <t>Обеспечены текущие, капитальные ремонты и благоустройство территорий учреждений спортивной направленности</t>
  </si>
  <si>
    <t>Обеспечено содержание и улучшение материально - технической базы учреждений спорта</t>
  </si>
  <si>
    <t>Обеспечено содержание и улучшение материально - технической базы учреждений спорта (всего), в том числе:</t>
  </si>
  <si>
    <t>Обеспечены текущие, капитальные ремонты и благоустройство территорий учреждений спортивной направленности (всего), в том числе:</t>
  </si>
  <si>
    <t>Обеспечено проведение мероприятий по повышению квалификаций и мер социальной поддержки</t>
  </si>
  <si>
    <t>иные мероприятия</t>
  </si>
  <si>
    <t>Обеспечена организация и проведение официальных физкультурных и спортивных мероприятий, в том числе массовых, включенных в календарный план официальных физкультурных и спортивных мероприятий в МО и за его пределами (всего), в том числе:</t>
  </si>
  <si>
    <t xml:space="preserve"> Обеспечен доступ к объектам спорта для занятий воспитанников спортивной школы, общеобразовательных учреждений и взрослого населения, оказание услуг (выполнение работ) МАУ «СК «Арена»</t>
  </si>
  <si>
    <t xml:space="preserve"> Обеспечено создание условий для занятий воспитанников спортивной школы, общеобразовательных учреждений и  взрослого населения в  МАУ «СК «Арена»</t>
  </si>
  <si>
    <t>Обеспечено создание условий для занятий воспитанников спортивной школы, общеобразовательных учреждений и  взрослого населения в  МАУ «СК «Арена» (всего), в том числе:</t>
  </si>
  <si>
    <t>Объем финансового обеспечения по годам, 
(тыс. рублей)</t>
  </si>
  <si>
    <t>»</t>
  </si>
  <si>
    <t>2.3.</t>
  </si>
  <si>
    <t>Реализация инициативных проектов</t>
  </si>
  <si>
    <t>Реализация инициативных проектов на территории МО Ногликский муниципальный округ Сахалинской области</t>
  </si>
  <si>
    <t>Организация спортивных (физкультурно-массовых мероприятий) на территории МО Ногликский муниципальный округ Сахалинской области</t>
  </si>
  <si>
    <t xml:space="preserve">ПРИЛОЖЕНИЕ 2
к постановлению администрации
муниципального образования
Ногликский муниципальный округ
Сахалинской области
от _______ № ______
страции муниципального образования Ногликский муниципальный округ Сахалинской области 
от ______ № _____                                                                                      </t>
  </si>
  <si>
    <t>«ПРИЛОЖЕНИЕ 2
к муниципальной программе «Развитие 
физической культуры, спорта и молодежной политики 
в муниципальном образовании 
Ногликский муниципальный округ 
Сахалинской области», утвержденной 
постановлением администрации 
муниципального образования 
Ногликский муниципальный округ 
Сахалинской области 
от 30.06.2025 № 435</t>
  </si>
  <si>
    <t xml:space="preserve">Задача 1. Создание условий для развития физической культуры и спорта.
Задача 2. Развитие инфраструктуры и укрепление материально-технической базы объектов спортивного назначения.
</t>
  </si>
  <si>
    <t>Задача 2. Развитие инфраструктуры и укрепление материально-технического базы объектов спортивного назначения</t>
  </si>
  <si>
    <t>(Администрация муниципального образования Ногликский муниципальный округ Сахалинской области)</t>
  </si>
  <si>
    <t>Отдел КСМиСП,ТиКМНС Департамента социальной политики администрации муниципального образования Ногликский муниципальный округ Сахалинской области</t>
  </si>
  <si>
    <t>Отдел культуры, спорта, молодежной и социальной политики, туризма и КМНС Департамента социальной политики администрации МО Ногликский муниципальный округ Сахалинской области, МАУ «СК «Арена», МБУ ДО «СШ» пгт. Ноглики, общеобразовательные учреждения, отдел жилищно-коммунального и дорожного хозяйства депаратамента экономического развития, строительства, жилищно-коммунального  и дорожного хозяйства администрации муниципального образования Ногликский муниципальный округ Сахалинской области</t>
  </si>
  <si>
    <t>Доля граждан, систематически занимающихся физической культурой и спортом, от общей численности населения в возрасте 3-79 лет</t>
  </si>
  <si>
    <t>Созданы условия для реализации МБУ ДО «СШ» пгт. Ноглики программ спортивной подготовки, разработанных в соответствии с федеральными стандартами спортивной подготовки, для организации качественного тренировочного процесса. Обеспечен доступ спортсменов к объектам спорта для систематических тренировочных занятий. Обеспечено участие спортивных сборных команд по видам спорта в официальных спортивных мероприятиях за пределами Сахалинской области</t>
  </si>
  <si>
    <t>Улучшение условий функционирования учреждений спорта и развития инфраструктуры спорта и физической культуры</t>
  </si>
  <si>
    <t xml:space="preserve">ПРИЛОЖЕНИЕ 2
к постановлению администрации
муниципального образования
Ногликский муниципальный округ
Сахалинской области
от __________ № ______
</t>
  </si>
  <si>
    <t>«Раздел 4. Финансовое обеспечение комплекса процессных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</si>
</sst>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CC00FF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3" fillId="2" borderId="0" xfId="0" applyFont="1" applyFill="1"/>
    <xf numFmtId="164" fontId="7" fillId="2" borderId="1" xfId="0" applyNumberFormat="1" applyFont="1" applyFill="1" applyBorder="1" applyAlignment="1">
      <alignment horizontal="center" vertical="top"/>
    </xf>
    <xf numFmtId="164" fontId="3" fillId="2" borderId="0" xfId="0" applyNumberFormat="1" applyFont="1" applyFill="1"/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WhiteSpace="0" view="pageBreakPreview" topLeftCell="A7" zoomScale="140" zoomScaleNormal="100" zoomScaleSheetLayoutView="140" workbookViewId="0">
      <selection activeCell="I8" sqref="I8:O8"/>
    </sheetView>
  </sheetViews>
  <sheetFormatPr defaultColWidth="9.140625" defaultRowHeight="18.75" x14ac:dyDescent="0.3"/>
  <cols>
    <col min="1" max="3" width="9.140625" style="2"/>
    <col min="4" max="4" width="4.5703125" style="2" customWidth="1"/>
    <col min="5" max="5" width="4.28515625" style="2" customWidth="1"/>
    <col min="6" max="6" width="4.42578125" style="2" customWidth="1"/>
    <col min="7" max="7" width="0.5703125" style="2" hidden="1" customWidth="1"/>
    <col min="8" max="8" width="9.140625" style="2" hidden="1" customWidth="1"/>
    <col min="9" max="14" width="9.140625" style="2"/>
    <col min="15" max="15" width="22.28515625" style="2" customWidth="1"/>
    <col min="16" max="16384" width="9.140625" style="2"/>
  </cols>
  <sheetData>
    <row r="1" spans="1:15" ht="114" customHeight="1" x14ac:dyDescent="0.3">
      <c r="H1" s="3"/>
      <c r="I1" s="4"/>
      <c r="J1" s="28" t="s">
        <v>81</v>
      </c>
      <c r="K1" s="29"/>
      <c r="L1" s="29"/>
      <c r="M1" s="29"/>
      <c r="N1" s="29"/>
      <c r="O1" s="29"/>
    </row>
    <row r="2" spans="1:15" ht="210.75" customHeight="1" x14ac:dyDescent="0.3">
      <c r="J2" s="28" t="s">
        <v>82</v>
      </c>
      <c r="K2" s="29"/>
      <c r="L2" s="29"/>
      <c r="M2" s="29"/>
      <c r="N2" s="29"/>
      <c r="O2" s="29"/>
    </row>
    <row r="3" spans="1:15" ht="40.5" customHeight="1" x14ac:dyDescent="0.3">
      <c r="A3" s="39" t="s">
        <v>37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0"/>
    </row>
    <row r="4" spans="1:15" ht="16.5" customHeight="1" x14ac:dyDescent="0.3">
      <c r="A4" s="39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2.75" customHeight="1" x14ac:dyDescent="0.3"/>
    <row r="6" spans="1:15" ht="56.25" customHeight="1" x14ac:dyDescent="0.3">
      <c r="A6" s="30" t="s">
        <v>0</v>
      </c>
      <c r="B6" s="31"/>
      <c r="C6" s="31"/>
      <c r="D6" s="31"/>
      <c r="E6" s="31"/>
      <c r="F6" s="31"/>
      <c r="G6" s="31"/>
      <c r="H6" s="31"/>
      <c r="I6" s="41" t="s">
        <v>86</v>
      </c>
      <c r="J6" s="42"/>
      <c r="K6" s="42"/>
      <c r="L6" s="42"/>
      <c r="M6" s="42"/>
      <c r="N6" s="42"/>
      <c r="O6" s="43"/>
    </row>
    <row r="7" spans="1:15" ht="38.25" customHeight="1" x14ac:dyDescent="0.3">
      <c r="A7" s="36"/>
      <c r="B7" s="37"/>
      <c r="C7" s="37"/>
      <c r="D7" s="37"/>
      <c r="E7" s="37"/>
      <c r="F7" s="37"/>
      <c r="G7" s="37"/>
      <c r="H7" s="37"/>
      <c r="I7" s="46" t="s">
        <v>85</v>
      </c>
      <c r="J7" s="46"/>
      <c r="K7" s="46"/>
      <c r="L7" s="46"/>
      <c r="M7" s="46"/>
      <c r="N7" s="46"/>
      <c r="O7" s="46"/>
    </row>
    <row r="8" spans="1:15" ht="187.5" customHeight="1" x14ac:dyDescent="0.3">
      <c r="A8" s="44" t="s">
        <v>1</v>
      </c>
      <c r="B8" s="44"/>
      <c r="C8" s="44"/>
      <c r="D8" s="44"/>
      <c r="E8" s="44"/>
      <c r="F8" s="44"/>
      <c r="G8" s="44"/>
      <c r="H8" s="44"/>
      <c r="I8" s="45" t="s">
        <v>87</v>
      </c>
      <c r="J8" s="45"/>
      <c r="K8" s="45"/>
      <c r="L8" s="45"/>
      <c r="M8" s="45"/>
      <c r="N8" s="45"/>
      <c r="O8" s="45"/>
    </row>
    <row r="9" spans="1:15" ht="19.5" customHeight="1" x14ac:dyDescent="0.3">
      <c r="A9" s="30" t="s">
        <v>2</v>
      </c>
      <c r="B9" s="31"/>
      <c r="C9" s="31"/>
      <c r="D9" s="31"/>
      <c r="E9" s="31"/>
      <c r="F9" s="31"/>
      <c r="G9" s="31"/>
      <c r="H9" s="32"/>
      <c r="I9" s="30" t="s">
        <v>83</v>
      </c>
      <c r="J9" s="31"/>
      <c r="K9" s="31"/>
      <c r="L9" s="31"/>
      <c r="M9" s="31"/>
      <c r="N9" s="31"/>
      <c r="O9" s="32"/>
    </row>
    <row r="10" spans="1:15" ht="19.5" customHeight="1" x14ac:dyDescent="0.3">
      <c r="A10" s="33"/>
      <c r="B10" s="34"/>
      <c r="C10" s="34"/>
      <c r="D10" s="34"/>
      <c r="E10" s="34"/>
      <c r="F10" s="34"/>
      <c r="G10" s="34"/>
      <c r="H10" s="35"/>
      <c r="I10" s="33"/>
      <c r="J10" s="34"/>
      <c r="K10" s="34"/>
      <c r="L10" s="34"/>
      <c r="M10" s="34"/>
      <c r="N10" s="34"/>
      <c r="O10" s="35"/>
    </row>
    <row r="11" spans="1:15" ht="38.25" customHeight="1" x14ac:dyDescent="0.3">
      <c r="A11" s="36"/>
      <c r="B11" s="37"/>
      <c r="C11" s="37"/>
      <c r="D11" s="37"/>
      <c r="E11" s="37"/>
      <c r="F11" s="37"/>
      <c r="G11" s="37"/>
      <c r="H11" s="38"/>
      <c r="I11" s="36"/>
      <c r="J11" s="37"/>
      <c r="K11" s="37"/>
      <c r="L11" s="37"/>
      <c r="M11" s="37"/>
      <c r="N11" s="37"/>
      <c r="O11" s="38"/>
    </row>
  </sheetData>
  <mergeCells count="11">
    <mergeCell ref="J1:O1"/>
    <mergeCell ref="A9:H11"/>
    <mergeCell ref="A4:O4"/>
    <mergeCell ref="A3:O3"/>
    <mergeCell ref="I6:O6"/>
    <mergeCell ref="A8:H8"/>
    <mergeCell ref="I8:O8"/>
    <mergeCell ref="I9:O11"/>
    <mergeCell ref="I7:O7"/>
    <mergeCell ref="A6:H7"/>
    <mergeCell ref="J2:O2"/>
  </mergeCells>
  <pageMargins left="1.1811023622047245" right="0.59055118110236227" top="0.74803149606299213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view="pageBreakPreview" zoomScale="150" zoomScaleNormal="100" zoomScaleSheetLayoutView="150" workbookViewId="0">
      <selection activeCell="I8" sqref="I8:O8"/>
    </sheetView>
  </sheetViews>
  <sheetFormatPr defaultRowHeight="18.75" x14ac:dyDescent="0.3"/>
  <cols>
    <col min="1" max="1" width="5.28515625" style="5" customWidth="1"/>
    <col min="2" max="6" width="9.140625" style="5"/>
    <col min="7" max="7" width="14" style="5" customWidth="1"/>
    <col min="8" max="8" width="13.140625" style="5" customWidth="1"/>
    <col min="9" max="9" width="11" style="5" customWidth="1"/>
    <col min="10" max="10" width="7.42578125" style="5" customWidth="1"/>
    <col min="11" max="11" width="7.28515625" style="5" customWidth="1"/>
    <col min="12" max="12" width="7.5703125" style="5" customWidth="1"/>
    <col min="13" max="13" width="7.28515625" style="5" customWidth="1"/>
    <col min="14" max="14" width="7" style="5" customWidth="1"/>
    <col min="15" max="15" width="7.140625" style="5" customWidth="1"/>
    <col min="16" max="16" width="18.28515625" style="5" customWidth="1"/>
    <col min="17" max="16384" width="9.140625" style="5"/>
  </cols>
  <sheetData>
    <row r="1" spans="1:16" x14ac:dyDescent="0.3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12.75" customHeight="1" x14ac:dyDescent="0.3"/>
    <row r="3" spans="1:16" ht="22.9" customHeight="1" x14ac:dyDescent="0.3">
      <c r="A3" s="57" t="s">
        <v>11</v>
      </c>
      <c r="B3" s="48" t="s">
        <v>9</v>
      </c>
      <c r="C3" s="49"/>
      <c r="D3" s="49"/>
      <c r="E3" s="49"/>
      <c r="F3" s="50"/>
      <c r="G3" s="57" t="s">
        <v>8</v>
      </c>
      <c r="H3" s="57" t="s">
        <v>7</v>
      </c>
      <c r="I3" s="57" t="s">
        <v>28</v>
      </c>
      <c r="J3" s="65" t="s">
        <v>5</v>
      </c>
      <c r="K3" s="66"/>
      <c r="L3" s="66"/>
      <c r="M3" s="66"/>
      <c r="N3" s="66"/>
      <c r="O3" s="67"/>
      <c r="P3" s="57" t="s">
        <v>4</v>
      </c>
    </row>
    <row r="4" spans="1:16" ht="16.899999999999999" customHeight="1" x14ac:dyDescent="0.3">
      <c r="A4" s="58"/>
      <c r="B4" s="51"/>
      <c r="C4" s="52"/>
      <c r="D4" s="52"/>
      <c r="E4" s="52"/>
      <c r="F4" s="53"/>
      <c r="G4" s="58"/>
      <c r="H4" s="58"/>
      <c r="I4" s="58"/>
      <c r="J4" s="6">
        <v>2026</v>
      </c>
      <c r="K4" s="6">
        <v>2027</v>
      </c>
      <c r="L4" s="6">
        <v>2028</v>
      </c>
      <c r="M4" s="6">
        <v>2029</v>
      </c>
      <c r="N4" s="6">
        <v>2030</v>
      </c>
      <c r="O4" s="6">
        <v>2031</v>
      </c>
      <c r="P4" s="58"/>
    </row>
    <row r="5" spans="1:16" ht="24" customHeight="1" x14ac:dyDescent="0.3">
      <c r="A5" s="59"/>
      <c r="B5" s="54"/>
      <c r="C5" s="55"/>
      <c r="D5" s="55"/>
      <c r="E5" s="55"/>
      <c r="F5" s="56"/>
      <c r="G5" s="59"/>
      <c r="H5" s="59"/>
      <c r="I5" s="59"/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59"/>
    </row>
    <row r="6" spans="1:16" x14ac:dyDescent="0.3">
      <c r="A6" s="7">
        <v>1</v>
      </c>
      <c r="B6" s="60">
        <v>2</v>
      </c>
      <c r="C6" s="61"/>
      <c r="D6" s="62"/>
      <c r="E6" s="62"/>
      <c r="F6" s="63"/>
      <c r="G6" s="7">
        <v>3</v>
      </c>
      <c r="H6" s="7">
        <v>4</v>
      </c>
      <c r="I6" s="7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7">
        <v>11</v>
      </c>
      <c r="P6" s="7">
        <v>12</v>
      </c>
    </row>
    <row r="7" spans="1:16" ht="78.75" customHeight="1" x14ac:dyDescent="0.3">
      <c r="A7" s="6" t="s">
        <v>10</v>
      </c>
      <c r="B7" s="44" t="s">
        <v>88</v>
      </c>
      <c r="C7" s="44" t="s">
        <v>31</v>
      </c>
      <c r="D7" s="64" t="s">
        <v>31</v>
      </c>
      <c r="E7" s="64" t="s">
        <v>31</v>
      </c>
      <c r="F7" s="64" t="s">
        <v>31</v>
      </c>
      <c r="G7" s="6" t="s">
        <v>26</v>
      </c>
      <c r="H7" s="6" t="s">
        <v>25</v>
      </c>
      <c r="I7" s="6">
        <v>65</v>
      </c>
      <c r="J7" s="6">
        <v>67.2</v>
      </c>
      <c r="K7" s="6">
        <v>69.3</v>
      </c>
      <c r="L7" s="6">
        <v>71.5</v>
      </c>
      <c r="M7" s="6">
        <v>73.7</v>
      </c>
      <c r="N7" s="6">
        <v>75.900000000000006</v>
      </c>
      <c r="O7" s="6">
        <v>75.900000000000006</v>
      </c>
      <c r="P7" s="8" t="s">
        <v>30</v>
      </c>
    </row>
  </sheetData>
  <mergeCells count="10">
    <mergeCell ref="A1:P1"/>
    <mergeCell ref="B3:F5"/>
    <mergeCell ref="P3:P5"/>
    <mergeCell ref="B6:F6"/>
    <mergeCell ref="B7:F7"/>
    <mergeCell ref="A3:A5"/>
    <mergeCell ref="J3:O3"/>
    <mergeCell ref="I3:I5"/>
    <mergeCell ref="H3:H5"/>
    <mergeCell ref="G3:G5"/>
  </mergeCells>
  <pageMargins left="1.1811023622047245" right="0.59055118110236227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view="pageBreakPreview" topLeftCell="A10" zoomScale="80" zoomScaleNormal="84" zoomScaleSheetLayoutView="80" workbookViewId="0">
      <selection activeCell="I8" sqref="I8:O8"/>
    </sheetView>
  </sheetViews>
  <sheetFormatPr defaultRowHeight="18.75" x14ac:dyDescent="0.3"/>
  <cols>
    <col min="1" max="1" width="4.85546875" style="5" customWidth="1"/>
    <col min="2" max="2" width="9.140625" style="5"/>
    <col min="3" max="3" width="4.7109375" style="5" customWidth="1"/>
    <col min="4" max="4" width="4.140625" style="5" customWidth="1"/>
    <col min="5" max="5" width="15" style="5" customWidth="1"/>
    <col min="6" max="6" width="14.42578125" style="5" customWidth="1"/>
    <col min="7" max="7" width="25.28515625" style="5" customWidth="1"/>
    <col min="8" max="8" width="11.5703125" style="5" customWidth="1"/>
    <col min="9" max="9" width="9.85546875" style="5" customWidth="1"/>
    <col min="10" max="10" width="5.42578125" style="5" customWidth="1"/>
    <col min="11" max="11" width="5.5703125" style="5" customWidth="1"/>
    <col min="12" max="12" width="5.7109375" style="5" customWidth="1"/>
    <col min="13" max="13" width="6.28515625" style="5" customWidth="1"/>
    <col min="14" max="15" width="5.5703125" style="5" customWidth="1"/>
    <col min="16" max="16384" width="9.140625" style="5"/>
  </cols>
  <sheetData>
    <row r="1" spans="1:26" x14ac:dyDescent="0.3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26" ht="13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6" ht="37.5" customHeight="1" x14ac:dyDescent="0.3">
      <c r="A3" s="82" t="s">
        <v>11</v>
      </c>
      <c r="B3" s="76" t="s">
        <v>14</v>
      </c>
      <c r="C3" s="77"/>
      <c r="D3" s="77"/>
      <c r="E3" s="78"/>
      <c r="F3" s="74" t="s">
        <v>41</v>
      </c>
      <c r="G3" s="74" t="s">
        <v>13</v>
      </c>
      <c r="H3" s="74" t="s">
        <v>7</v>
      </c>
      <c r="I3" s="74" t="s">
        <v>42</v>
      </c>
      <c r="J3" s="71" t="s">
        <v>12</v>
      </c>
      <c r="K3" s="72"/>
      <c r="L3" s="72"/>
      <c r="M3" s="72"/>
      <c r="N3" s="72"/>
      <c r="O3" s="73"/>
    </row>
    <row r="4" spans="1:26" ht="24.75" customHeight="1" x14ac:dyDescent="0.3">
      <c r="A4" s="83"/>
      <c r="B4" s="79"/>
      <c r="C4" s="80"/>
      <c r="D4" s="80"/>
      <c r="E4" s="81"/>
      <c r="F4" s="75"/>
      <c r="G4" s="75"/>
      <c r="H4" s="75"/>
      <c r="I4" s="75"/>
      <c r="J4" s="1">
        <v>2026</v>
      </c>
      <c r="K4" s="1">
        <v>2027</v>
      </c>
      <c r="L4" s="1">
        <v>2028</v>
      </c>
      <c r="M4" s="1">
        <v>2029</v>
      </c>
      <c r="N4" s="1">
        <v>2030</v>
      </c>
      <c r="O4" s="1">
        <v>2031</v>
      </c>
    </row>
    <row r="5" spans="1:26" ht="17.25" customHeight="1" x14ac:dyDescent="0.3">
      <c r="A5" s="1">
        <v>1</v>
      </c>
      <c r="B5" s="68">
        <v>2</v>
      </c>
      <c r="C5" s="69"/>
      <c r="D5" s="69"/>
      <c r="E5" s="70"/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M5" s="1">
        <v>10</v>
      </c>
      <c r="N5" s="1">
        <v>11</v>
      </c>
      <c r="O5" s="1">
        <v>12</v>
      </c>
    </row>
    <row r="6" spans="1:26" s="9" customFormat="1" ht="20.25" customHeight="1" x14ac:dyDescent="0.25">
      <c r="A6" s="68" t="s">
        <v>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</row>
    <row r="7" spans="1:26" ht="144.75" customHeight="1" x14ac:dyDescent="0.3">
      <c r="A7" s="1" t="s">
        <v>21</v>
      </c>
      <c r="B7" s="68" t="s">
        <v>64</v>
      </c>
      <c r="C7" s="69"/>
      <c r="D7" s="69"/>
      <c r="E7" s="70"/>
      <c r="F7" s="11" t="s">
        <v>47</v>
      </c>
      <c r="G7" s="12" t="s">
        <v>62</v>
      </c>
      <c r="H7" s="13" t="s">
        <v>57</v>
      </c>
      <c r="I7" s="13">
        <v>152</v>
      </c>
      <c r="J7" s="13">
        <v>152</v>
      </c>
      <c r="K7" s="13">
        <v>152</v>
      </c>
      <c r="L7" s="13">
        <v>152</v>
      </c>
      <c r="M7" s="13">
        <v>152</v>
      </c>
      <c r="N7" s="13">
        <v>152</v>
      </c>
      <c r="O7" s="13">
        <v>152</v>
      </c>
    </row>
    <row r="8" spans="1:26" ht="125.25" customHeight="1" x14ac:dyDescent="0.3">
      <c r="A8" s="1" t="s">
        <v>22</v>
      </c>
      <c r="B8" s="68" t="s">
        <v>58</v>
      </c>
      <c r="C8" s="69"/>
      <c r="D8" s="69"/>
      <c r="E8" s="70"/>
      <c r="F8" s="11" t="s">
        <v>47</v>
      </c>
      <c r="G8" s="12" t="s">
        <v>63</v>
      </c>
      <c r="H8" s="13" t="s">
        <v>57</v>
      </c>
      <c r="I8" s="13">
        <v>25</v>
      </c>
      <c r="J8" s="13">
        <v>25</v>
      </c>
      <c r="K8" s="13">
        <v>25</v>
      </c>
      <c r="L8" s="13">
        <v>25</v>
      </c>
      <c r="M8" s="13">
        <v>25</v>
      </c>
      <c r="N8" s="13">
        <v>25</v>
      </c>
      <c r="O8" s="13">
        <v>25</v>
      </c>
    </row>
    <row r="9" spans="1:26" ht="159.75" customHeight="1" x14ac:dyDescent="0.3">
      <c r="A9" s="1" t="s">
        <v>23</v>
      </c>
      <c r="B9" s="68" t="s">
        <v>73</v>
      </c>
      <c r="C9" s="69"/>
      <c r="D9" s="69"/>
      <c r="E9" s="70"/>
      <c r="F9" s="11" t="s">
        <v>47</v>
      </c>
      <c r="G9" s="14" t="s">
        <v>72</v>
      </c>
      <c r="H9" s="1" t="s">
        <v>25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</row>
    <row r="10" spans="1:26" ht="409.5" customHeight="1" x14ac:dyDescent="0.3">
      <c r="A10" s="1" t="s">
        <v>27</v>
      </c>
      <c r="B10" s="68" t="s">
        <v>50</v>
      </c>
      <c r="C10" s="69"/>
      <c r="D10" s="69"/>
      <c r="E10" s="70"/>
      <c r="F10" s="11" t="s">
        <v>47</v>
      </c>
      <c r="G10" s="14" t="s">
        <v>89</v>
      </c>
      <c r="H10" s="1" t="s">
        <v>25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  <c r="N10" s="1">
        <v>100</v>
      </c>
      <c r="O10" s="1">
        <v>100</v>
      </c>
      <c r="Z10" s="10" t="s">
        <v>46</v>
      </c>
    </row>
    <row r="11" spans="1:26" ht="65.25" customHeight="1" x14ac:dyDescent="0.3">
      <c r="A11" s="1" t="s">
        <v>32</v>
      </c>
      <c r="B11" s="68" t="s">
        <v>52</v>
      </c>
      <c r="C11" s="69"/>
      <c r="D11" s="69"/>
      <c r="E11" s="70"/>
      <c r="F11" s="11" t="s">
        <v>47</v>
      </c>
      <c r="G11" s="14" t="s">
        <v>49</v>
      </c>
      <c r="H11" s="1" t="s">
        <v>25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</row>
    <row r="12" spans="1:26" s="18" customFormat="1" ht="128.25" customHeight="1" x14ac:dyDescent="0.3">
      <c r="A12" s="13" t="s">
        <v>33</v>
      </c>
      <c r="B12" s="84" t="s">
        <v>55</v>
      </c>
      <c r="C12" s="85"/>
      <c r="D12" s="85"/>
      <c r="E12" s="86"/>
      <c r="F12" s="17" t="s">
        <v>70</v>
      </c>
      <c r="G12" s="12" t="s">
        <v>80</v>
      </c>
      <c r="H12" s="13" t="s">
        <v>57</v>
      </c>
      <c r="I12" s="13">
        <v>3</v>
      </c>
      <c r="J12" s="13">
        <v>3</v>
      </c>
      <c r="K12" s="13">
        <v>3</v>
      </c>
      <c r="L12" s="13">
        <v>3</v>
      </c>
      <c r="M12" s="13">
        <v>3</v>
      </c>
      <c r="N12" s="13">
        <v>3</v>
      </c>
      <c r="O12" s="13">
        <v>3</v>
      </c>
    </row>
    <row r="13" spans="1:26" ht="117.75" customHeight="1" x14ac:dyDescent="0.3">
      <c r="A13" s="1" t="s">
        <v>35</v>
      </c>
      <c r="B13" s="68" t="s">
        <v>69</v>
      </c>
      <c r="C13" s="69"/>
      <c r="D13" s="69"/>
      <c r="E13" s="70"/>
      <c r="F13" s="11" t="s">
        <v>70</v>
      </c>
      <c r="G13" s="14" t="s">
        <v>61</v>
      </c>
      <c r="H13" s="1" t="s">
        <v>25</v>
      </c>
      <c r="I13" s="15" t="s">
        <v>48</v>
      </c>
      <c r="J13" s="15" t="s">
        <v>48</v>
      </c>
      <c r="K13" s="15" t="s">
        <v>48</v>
      </c>
      <c r="L13" s="15" t="s">
        <v>48</v>
      </c>
      <c r="M13" s="15" t="s">
        <v>48</v>
      </c>
      <c r="N13" s="15" t="s">
        <v>48</v>
      </c>
      <c r="O13" s="15" t="s">
        <v>48</v>
      </c>
    </row>
    <row r="14" spans="1:26" s="9" customFormat="1" ht="19.5" customHeight="1" x14ac:dyDescent="0.25">
      <c r="A14" s="88" t="s">
        <v>84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</row>
    <row r="15" spans="1:26" ht="174.75" customHeight="1" x14ac:dyDescent="0.3">
      <c r="A15" s="1" t="s">
        <v>39</v>
      </c>
      <c r="B15" s="87" t="s">
        <v>66</v>
      </c>
      <c r="C15" s="87"/>
      <c r="D15" s="87"/>
      <c r="E15" s="87"/>
      <c r="F15" s="11" t="s">
        <v>47</v>
      </c>
      <c r="G15" s="14" t="s">
        <v>60</v>
      </c>
      <c r="H15" s="11" t="s">
        <v>25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</row>
    <row r="16" spans="1:26" ht="110.25" customHeight="1" x14ac:dyDescent="0.3">
      <c r="A16" s="15" t="s">
        <v>40</v>
      </c>
      <c r="B16" s="87" t="s">
        <v>65</v>
      </c>
      <c r="C16" s="87"/>
      <c r="D16" s="87"/>
      <c r="E16" s="87"/>
      <c r="F16" s="11" t="s">
        <v>47</v>
      </c>
      <c r="G16" s="14" t="s">
        <v>90</v>
      </c>
      <c r="H16" s="11" t="s">
        <v>25</v>
      </c>
      <c r="I16" s="1">
        <v>100</v>
      </c>
      <c r="J16" s="13">
        <v>100</v>
      </c>
      <c r="K16" s="13">
        <v>100</v>
      </c>
      <c r="L16" s="13">
        <v>100</v>
      </c>
      <c r="M16" s="13">
        <v>100</v>
      </c>
      <c r="N16" s="13">
        <v>100</v>
      </c>
      <c r="O16" s="13">
        <v>100</v>
      </c>
    </row>
    <row r="17" spans="1:15" ht="94.5" customHeight="1" x14ac:dyDescent="0.3">
      <c r="A17" s="15" t="s">
        <v>77</v>
      </c>
      <c r="B17" s="87" t="s">
        <v>78</v>
      </c>
      <c r="C17" s="87"/>
      <c r="D17" s="87"/>
      <c r="E17" s="87"/>
      <c r="F17" s="11" t="s">
        <v>70</v>
      </c>
      <c r="G17" s="14" t="s">
        <v>79</v>
      </c>
      <c r="H17" s="11" t="s">
        <v>57</v>
      </c>
      <c r="I17" s="1">
        <v>0</v>
      </c>
      <c r="J17" s="13">
        <v>1</v>
      </c>
      <c r="K17" s="13">
        <v>1</v>
      </c>
      <c r="L17" s="13">
        <v>1</v>
      </c>
      <c r="M17" s="13">
        <v>0</v>
      </c>
      <c r="N17" s="13">
        <v>0</v>
      </c>
      <c r="O17" s="13">
        <v>0</v>
      </c>
    </row>
  </sheetData>
  <mergeCells count="21">
    <mergeCell ref="B17:E17"/>
    <mergeCell ref="A14:O14"/>
    <mergeCell ref="B15:E15"/>
    <mergeCell ref="B16:E16"/>
    <mergeCell ref="B13:E13"/>
    <mergeCell ref="B12:E12"/>
    <mergeCell ref="B7:E7"/>
    <mergeCell ref="B8:E8"/>
    <mergeCell ref="B9:E9"/>
    <mergeCell ref="B10:E10"/>
    <mergeCell ref="B11:E11"/>
    <mergeCell ref="B5:E5"/>
    <mergeCell ref="A6:O6"/>
    <mergeCell ref="A1:O1"/>
    <mergeCell ref="J3:O3"/>
    <mergeCell ref="I3:I4"/>
    <mergeCell ref="H3:H4"/>
    <mergeCell ref="G3:G4"/>
    <mergeCell ref="B3:E4"/>
    <mergeCell ref="A3:A4"/>
    <mergeCell ref="F3:F4"/>
  </mergeCells>
  <pageMargins left="1.1811023622047245" right="0.59055118110236227" top="0.74803149606299213" bottom="0.74803149606299213" header="0.31496062992125984" footer="0.31496062992125984"/>
  <pageSetup paperSize="9" scale="89" orientation="landscape" r:id="rId1"/>
  <rowBreaks count="2" manualBreakCount="2">
    <brk id="9" max="14" man="1"/>
    <brk id="15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3"/>
  <sheetViews>
    <sheetView tabSelected="1" view="pageBreakPreview" zoomScaleNormal="100" zoomScaleSheetLayoutView="100" workbookViewId="0">
      <selection activeCell="W8" sqref="W8"/>
    </sheetView>
  </sheetViews>
  <sheetFormatPr defaultRowHeight="18.75" x14ac:dyDescent="0.3"/>
  <cols>
    <col min="1" max="1" width="6.42578125" style="16" customWidth="1"/>
    <col min="2" max="5" width="9.140625" style="16"/>
    <col min="6" max="6" width="8.28515625" style="16" customWidth="1"/>
    <col min="7" max="7" width="5.85546875" style="16" customWidth="1"/>
    <col min="8" max="8" width="11.42578125" style="16" customWidth="1"/>
    <col min="9" max="9" width="12.28515625" style="16" customWidth="1"/>
    <col min="10" max="10" width="11.28515625" style="16" customWidth="1"/>
    <col min="11" max="11" width="12.140625" style="16" customWidth="1"/>
    <col min="12" max="12" width="11" style="16" customWidth="1"/>
    <col min="13" max="13" width="11.42578125" style="16" customWidth="1"/>
    <col min="14" max="14" width="12.7109375" style="16" customWidth="1"/>
    <col min="15" max="15" width="2.7109375" style="16" customWidth="1"/>
    <col min="16" max="16384" width="9.140625" style="16"/>
  </cols>
  <sheetData>
    <row r="1" spans="1:15" s="23" customFormat="1" ht="121.5" customHeight="1" x14ac:dyDescent="0.3">
      <c r="A1" s="22"/>
      <c r="B1" s="22"/>
      <c r="C1" s="22"/>
      <c r="D1" s="22"/>
      <c r="E1" s="22"/>
      <c r="F1" s="22"/>
      <c r="G1" s="22"/>
      <c r="H1" s="22"/>
      <c r="I1" s="110" t="s">
        <v>91</v>
      </c>
      <c r="J1" s="110"/>
      <c r="K1" s="110"/>
      <c r="L1" s="110"/>
      <c r="M1" s="110"/>
      <c r="N1" s="110"/>
      <c r="O1" s="22"/>
    </row>
    <row r="2" spans="1:15" x14ac:dyDescent="0.3">
      <c r="A2" s="96" t="s">
        <v>92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7.5" customHeigh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19" customFormat="1" ht="51" customHeight="1" x14ac:dyDescent="0.3">
      <c r="A4" s="108" t="s">
        <v>24</v>
      </c>
      <c r="B4" s="102" t="s">
        <v>16</v>
      </c>
      <c r="C4" s="103"/>
      <c r="D4" s="103"/>
      <c r="E4" s="103"/>
      <c r="F4" s="103"/>
      <c r="G4" s="104"/>
      <c r="H4" s="97" t="s">
        <v>75</v>
      </c>
      <c r="I4" s="98"/>
      <c r="J4" s="98"/>
      <c r="K4" s="98"/>
      <c r="L4" s="98"/>
      <c r="M4" s="99"/>
      <c r="N4" s="100" t="s">
        <v>15</v>
      </c>
      <c r="O4" s="24"/>
    </row>
    <row r="5" spans="1:15" s="19" customFormat="1" x14ac:dyDescent="0.3">
      <c r="A5" s="109"/>
      <c r="B5" s="105"/>
      <c r="C5" s="106"/>
      <c r="D5" s="106"/>
      <c r="E5" s="106"/>
      <c r="F5" s="106"/>
      <c r="G5" s="107"/>
      <c r="H5" s="25">
        <v>2026</v>
      </c>
      <c r="I5" s="25">
        <v>2027</v>
      </c>
      <c r="J5" s="25">
        <v>2028</v>
      </c>
      <c r="K5" s="25">
        <v>2029</v>
      </c>
      <c r="L5" s="25">
        <v>2030</v>
      </c>
      <c r="M5" s="25">
        <v>2031</v>
      </c>
      <c r="N5" s="101"/>
      <c r="O5" s="24"/>
    </row>
    <row r="6" spans="1:15" s="19" customFormat="1" ht="15.75" customHeight="1" x14ac:dyDescent="0.3">
      <c r="A6" s="25">
        <v>1</v>
      </c>
      <c r="B6" s="89">
        <v>2</v>
      </c>
      <c r="C6" s="90"/>
      <c r="D6" s="90"/>
      <c r="E6" s="90"/>
      <c r="F6" s="90"/>
      <c r="G6" s="91"/>
      <c r="H6" s="26">
        <v>3</v>
      </c>
      <c r="I6" s="26">
        <v>4</v>
      </c>
      <c r="J6" s="26">
        <v>5</v>
      </c>
      <c r="K6" s="26">
        <v>6</v>
      </c>
      <c r="L6" s="26">
        <v>7</v>
      </c>
      <c r="M6" s="26">
        <v>8</v>
      </c>
      <c r="N6" s="26">
        <v>9</v>
      </c>
      <c r="O6" s="24"/>
    </row>
    <row r="7" spans="1:15" s="19" customFormat="1" ht="20.100000000000001" customHeight="1" x14ac:dyDescent="0.3">
      <c r="A7" s="25" t="s">
        <v>10</v>
      </c>
      <c r="B7" s="97" t="s">
        <v>43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O7" s="24"/>
    </row>
    <row r="8" spans="1:15" s="19" customFormat="1" ht="136.5" customHeight="1" x14ac:dyDescent="0.3">
      <c r="A8" s="25" t="s">
        <v>21</v>
      </c>
      <c r="B8" s="92" t="s">
        <v>71</v>
      </c>
      <c r="C8" s="93"/>
      <c r="D8" s="93"/>
      <c r="E8" s="93"/>
      <c r="F8" s="93"/>
      <c r="G8" s="94"/>
      <c r="H8" s="20">
        <v>6233.5</v>
      </c>
      <c r="I8" s="20">
        <f>I9+I10+I11+I12</f>
        <v>6344.4</v>
      </c>
      <c r="J8" s="20">
        <f>SUM(J9:J12)</f>
        <v>6652.6</v>
      </c>
      <c r="K8" s="20">
        <f t="shared" ref="K8:M8" si="0">SUM(K9:K12)</f>
        <v>6886.6</v>
      </c>
      <c r="L8" s="20">
        <f t="shared" si="0"/>
        <v>7129.9</v>
      </c>
      <c r="M8" s="20">
        <f t="shared" si="0"/>
        <v>7383.1</v>
      </c>
      <c r="N8" s="20">
        <f>SUM(N9:N12)</f>
        <v>40630.1</v>
      </c>
      <c r="O8" s="24"/>
    </row>
    <row r="9" spans="1:15" s="19" customFormat="1" x14ac:dyDescent="0.3">
      <c r="A9" s="25"/>
      <c r="B9" s="92" t="s">
        <v>19</v>
      </c>
      <c r="C9" s="93"/>
      <c r="D9" s="93"/>
      <c r="E9" s="93"/>
      <c r="F9" s="93"/>
      <c r="G9" s="94"/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f>SUM(H9:M9)</f>
        <v>0</v>
      </c>
      <c r="O9" s="24"/>
    </row>
    <row r="10" spans="1:15" s="19" customFormat="1" x14ac:dyDescent="0.3">
      <c r="A10" s="25"/>
      <c r="B10" s="92" t="s">
        <v>17</v>
      </c>
      <c r="C10" s="93"/>
      <c r="D10" s="93"/>
      <c r="E10" s="93"/>
      <c r="F10" s="93"/>
      <c r="G10" s="94"/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f t="shared" ref="N10:N12" si="1">SUM(H10:M10)</f>
        <v>0</v>
      </c>
      <c r="O10" s="24"/>
    </row>
    <row r="11" spans="1:15" s="19" customFormat="1" x14ac:dyDescent="0.3">
      <c r="A11" s="25"/>
      <c r="B11" s="92" t="s">
        <v>18</v>
      </c>
      <c r="C11" s="93"/>
      <c r="D11" s="93"/>
      <c r="E11" s="93"/>
      <c r="F11" s="93"/>
      <c r="G11" s="94"/>
      <c r="H11" s="20">
        <v>6233.5</v>
      </c>
      <c r="I11" s="20">
        <v>6344.4</v>
      </c>
      <c r="J11" s="20">
        <v>6652.6</v>
      </c>
      <c r="K11" s="20">
        <v>6886.6</v>
      </c>
      <c r="L11" s="20">
        <v>7129.9</v>
      </c>
      <c r="M11" s="20">
        <v>7383.1</v>
      </c>
      <c r="N11" s="20">
        <f t="shared" si="1"/>
        <v>40630.1</v>
      </c>
      <c r="O11" s="24"/>
    </row>
    <row r="12" spans="1:15" s="19" customFormat="1" x14ac:dyDescent="0.3">
      <c r="A12" s="25"/>
      <c r="B12" s="92" t="s">
        <v>20</v>
      </c>
      <c r="C12" s="93"/>
      <c r="D12" s="93"/>
      <c r="E12" s="93"/>
      <c r="F12" s="93"/>
      <c r="G12" s="94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f t="shared" si="1"/>
        <v>0</v>
      </c>
      <c r="O12" s="24"/>
    </row>
    <row r="13" spans="1:15" s="19" customFormat="1" ht="97.5" customHeight="1" x14ac:dyDescent="0.3">
      <c r="A13" s="25" t="s">
        <v>22</v>
      </c>
      <c r="B13" s="92" t="s">
        <v>59</v>
      </c>
      <c r="C13" s="93"/>
      <c r="D13" s="93"/>
      <c r="E13" s="93"/>
      <c r="F13" s="93"/>
      <c r="G13" s="94"/>
      <c r="H13" s="20">
        <f>H14+H15+H16+H17</f>
        <v>1243.5999999999999</v>
      </c>
      <c r="I13" s="20">
        <f>I14+I15+I16+I17</f>
        <v>1243.5999999999999</v>
      </c>
      <c r="J13" s="20">
        <f>SUM(J14:J17)</f>
        <v>1293.3</v>
      </c>
      <c r="K13" s="20">
        <f>SUM(K14:K17)</f>
        <v>1345</v>
      </c>
      <c r="L13" s="20">
        <f t="shared" ref="L13:M13" si="2">SUM(L14:L17)</f>
        <v>1398.8</v>
      </c>
      <c r="M13" s="20">
        <f t="shared" si="2"/>
        <v>1454.8</v>
      </c>
      <c r="N13" s="20">
        <f>SUM(N14:N17)</f>
        <v>7979.1</v>
      </c>
      <c r="O13" s="24"/>
    </row>
    <row r="14" spans="1:15" s="19" customFormat="1" x14ac:dyDescent="0.3">
      <c r="A14" s="25"/>
      <c r="B14" s="92" t="s">
        <v>19</v>
      </c>
      <c r="C14" s="93"/>
      <c r="D14" s="93"/>
      <c r="E14" s="93"/>
      <c r="F14" s="93"/>
      <c r="G14" s="94"/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f>SUM(H14:M14)</f>
        <v>0</v>
      </c>
      <c r="O14" s="24"/>
    </row>
    <row r="15" spans="1:15" s="19" customFormat="1" x14ac:dyDescent="0.3">
      <c r="A15" s="25"/>
      <c r="B15" s="92" t="s">
        <v>17</v>
      </c>
      <c r="C15" s="93"/>
      <c r="D15" s="93"/>
      <c r="E15" s="93"/>
      <c r="F15" s="93"/>
      <c r="G15" s="94"/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f t="shared" ref="N15:N17" si="3">SUM(H15:M15)</f>
        <v>0</v>
      </c>
      <c r="O15" s="24"/>
    </row>
    <row r="16" spans="1:15" s="19" customFormat="1" x14ac:dyDescent="0.3">
      <c r="A16" s="25"/>
      <c r="B16" s="92" t="s">
        <v>18</v>
      </c>
      <c r="C16" s="93"/>
      <c r="D16" s="93"/>
      <c r="E16" s="93"/>
      <c r="F16" s="93"/>
      <c r="G16" s="94"/>
      <c r="H16" s="20">
        <v>1243.5999999999999</v>
      </c>
      <c r="I16" s="20">
        <v>1243.5999999999999</v>
      </c>
      <c r="J16" s="20">
        <v>1293.3</v>
      </c>
      <c r="K16" s="20">
        <v>1345</v>
      </c>
      <c r="L16" s="20">
        <v>1398.8</v>
      </c>
      <c r="M16" s="20">
        <v>1454.8</v>
      </c>
      <c r="N16" s="20">
        <f t="shared" si="3"/>
        <v>7979.1</v>
      </c>
      <c r="O16" s="24"/>
    </row>
    <row r="17" spans="1:20" s="19" customFormat="1" x14ac:dyDescent="0.3">
      <c r="A17" s="25"/>
      <c r="B17" s="92" t="s">
        <v>20</v>
      </c>
      <c r="C17" s="93"/>
      <c r="D17" s="93"/>
      <c r="E17" s="93"/>
      <c r="F17" s="93"/>
      <c r="G17" s="94"/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f t="shared" si="3"/>
        <v>0</v>
      </c>
      <c r="O17" s="24"/>
    </row>
    <row r="18" spans="1:20" s="19" customFormat="1" ht="93" customHeight="1" x14ac:dyDescent="0.3">
      <c r="A18" s="27" t="s">
        <v>23</v>
      </c>
      <c r="B18" s="92" t="s">
        <v>74</v>
      </c>
      <c r="C18" s="93"/>
      <c r="D18" s="93"/>
      <c r="E18" s="93"/>
      <c r="F18" s="93"/>
      <c r="G18" s="94"/>
      <c r="H18" s="20">
        <f>SUM(H19:H22)</f>
        <v>33674.9</v>
      </c>
      <c r="I18" s="20">
        <f>SUM(I19:I22)</f>
        <v>32523.9</v>
      </c>
      <c r="J18" s="20">
        <f t="shared" ref="J18:M18" si="4">SUM(J19:J22)</f>
        <v>32655</v>
      </c>
      <c r="K18" s="20">
        <f t="shared" si="4"/>
        <v>30384.2</v>
      </c>
      <c r="L18" s="20">
        <f t="shared" si="4"/>
        <v>31599.599999999999</v>
      </c>
      <c r="M18" s="20">
        <f t="shared" si="4"/>
        <v>32863.599999999999</v>
      </c>
      <c r="N18" s="20">
        <f>SUM(N19:N22)</f>
        <v>193701.2</v>
      </c>
      <c r="O18" s="24"/>
    </row>
    <row r="19" spans="1:20" s="19" customFormat="1" x14ac:dyDescent="0.3">
      <c r="A19" s="25"/>
      <c r="B19" s="92" t="s">
        <v>19</v>
      </c>
      <c r="C19" s="93"/>
      <c r="D19" s="93"/>
      <c r="E19" s="93"/>
      <c r="F19" s="93"/>
      <c r="G19" s="94"/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f>SUM(H19:M19)</f>
        <v>0</v>
      </c>
      <c r="O19" s="24"/>
    </row>
    <row r="20" spans="1:20" s="19" customFormat="1" x14ac:dyDescent="0.3">
      <c r="A20" s="25"/>
      <c r="B20" s="92" t="s">
        <v>17</v>
      </c>
      <c r="C20" s="93"/>
      <c r="D20" s="93"/>
      <c r="E20" s="93"/>
      <c r="F20" s="93"/>
      <c r="G20" s="94"/>
      <c r="H20" s="20">
        <v>248</v>
      </c>
      <c r="I20" s="20">
        <v>496</v>
      </c>
      <c r="J20" s="20">
        <v>496</v>
      </c>
      <c r="K20" s="20">
        <v>0</v>
      </c>
      <c r="L20" s="20">
        <v>0</v>
      </c>
      <c r="M20" s="20">
        <v>0</v>
      </c>
      <c r="N20" s="20">
        <f>SUM(H20:M20)</f>
        <v>1240</v>
      </c>
      <c r="O20" s="24"/>
    </row>
    <row r="21" spans="1:20" s="19" customFormat="1" x14ac:dyDescent="0.3">
      <c r="A21" s="25"/>
      <c r="B21" s="92" t="s">
        <v>18</v>
      </c>
      <c r="C21" s="93"/>
      <c r="D21" s="93"/>
      <c r="E21" s="93"/>
      <c r="F21" s="93"/>
      <c r="G21" s="94"/>
      <c r="H21" s="20">
        <f>27.6+33399.3</f>
        <v>33426.9</v>
      </c>
      <c r="I21" s="20">
        <f>31972.7+55.2</f>
        <v>32027.9</v>
      </c>
      <c r="J21" s="20">
        <f>32103.8+55.2</f>
        <v>32159</v>
      </c>
      <c r="K21" s="20">
        <v>30384.2</v>
      </c>
      <c r="L21" s="20">
        <v>31599.599999999999</v>
      </c>
      <c r="M21" s="20">
        <v>32863.599999999999</v>
      </c>
      <c r="N21" s="20">
        <f t="shared" ref="N21:N22" si="5">SUM(H21:M21)</f>
        <v>192461.2</v>
      </c>
      <c r="O21" s="24"/>
    </row>
    <row r="22" spans="1:20" s="19" customFormat="1" x14ac:dyDescent="0.3">
      <c r="A22" s="25"/>
      <c r="B22" s="92" t="s">
        <v>20</v>
      </c>
      <c r="C22" s="93"/>
      <c r="D22" s="93"/>
      <c r="E22" s="93"/>
      <c r="F22" s="93"/>
      <c r="G22" s="94"/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f t="shared" si="5"/>
        <v>0</v>
      </c>
      <c r="O22" s="24"/>
    </row>
    <row r="23" spans="1:20" s="19" customFormat="1" ht="54.75" customHeight="1" x14ac:dyDescent="0.3">
      <c r="A23" s="27" t="s">
        <v>27</v>
      </c>
      <c r="B23" s="92" t="s">
        <v>51</v>
      </c>
      <c r="C23" s="93"/>
      <c r="D23" s="93"/>
      <c r="E23" s="93"/>
      <c r="F23" s="93"/>
      <c r="G23" s="94"/>
      <c r="H23" s="20">
        <f>SUM(H24:H27)</f>
        <v>808</v>
      </c>
      <c r="I23" s="20">
        <f t="shared" ref="I23:N23" si="6">SUM(I24:I27)</f>
        <v>2154.6</v>
      </c>
      <c r="J23" s="20">
        <f t="shared" si="6"/>
        <v>2154.6</v>
      </c>
      <c r="K23" s="20">
        <f t="shared" si="6"/>
        <v>134.30000000000001</v>
      </c>
      <c r="L23" s="20">
        <f t="shared" si="6"/>
        <v>139.69999999999999</v>
      </c>
      <c r="M23" s="20">
        <f t="shared" si="6"/>
        <v>145.30000000000001</v>
      </c>
      <c r="N23" s="20">
        <f t="shared" si="6"/>
        <v>5536.5</v>
      </c>
      <c r="O23" s="24"/>
      <c r="R23" s="21"/>
      <c r="S23" s="21"/>
      <c r="T23" s="21"/>
    </row>
    <row r="24" spans="1:20" s="19" customFormat="1" x14ac:dyDescent="0.3">
      <c r="A24" s="25"/>
      <c r="B24" s="92" t="s">
        <v>19</v>
      </c>
      <c r="C24" s="93"/>
      <c r="D24" s="93"/>
      <c r="E24" s="93"/>
      <c r="F24" s="93"/>
      <c r="G24" s="94"/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f>SUM(H24:M24)</f>
        <v>0</v>
      </c>
      <c r="O24" s="24"/>
    </row>
    <row r="25" spans="1:20" s="19" customFormat="1" x14ac:dyDescent="0.3">
      <c r="A25" s="25"/>
      <c r="B25" s="92" t="s">
        <v>17</v>
      </c>
      <c r="C25" s="93"/>
      <c r="D25" s="93"/>
      <c r="E25" s="93"/>
      <c r="F25" s="93"/>
      <c r="G25" s="94"/>
      <c r="H25" s="20">
        <v>727.2</v>
      </c>
      <c r="I25" s="20">
        <v>1939.1</v>
      </c>
      <c r="J25" s="20">
        <v>1939.1</v>
      </c>
      <c r="K25" s="20">
        <v>0</v>
      </c>
      <c r="L25" s="20">
        <v>0</v>
      </c>
      <c r="M25" s="20">
        <v>0</v>
      </c>
      <c r="N25" s="20">
        <f>SUM(H25:M25)</f>
        <v>4605.3999999999996</v>
      </c>
      <c r="O25" s="24"/>
    </row>
    <row r="26" spans="1:20" s="19" customFormat="1" x14ac:dyDescent="0.3">
      <c r="A26" s="25"/>
      <c r="B26" s="92" t="s">
        <v>18</v>
      </c>
      <c r="C26" s="93"/>
      <c r="D26" s="93"/>
      <c r="E26" s="93"/>
      <c r="F26" s="93"/>
      <c r="G26" s="94"/>
      <c r="H26" s="20">
        <v>80.8</v>
      </c>
      <c r="I26" s="20">
        <v>215.5</v>
      </c>
      <c r="J26" s="20">
        <v>215.5</v>
      </c>
      <c r="K26" s="20">
        <v>134.30000000000001</v>
      </c>
      <c r="L26" s="20">
        <v>139.69999999999999</v>
      </c>
      <c r="M26" s="20">
        <v>145.30000000000001</v>
      </c>
      <c r="N26" s="20">
        <f t="shared" ref="N26:N27" si="7">SUM(H26:M26)</f>
        <v>931.09999999999991</v>
      </c>
      <c r="O26" s="24"/>
    </row>
    <row r="27" spans="1:20" s="19" customFormat="1" x14ac:dyDescent="0.3">
      <c r="A27" s="25"/>
      <c r="B27" s="92" t="s">
        <v>20</v>
      </c>
      <c r="C27" s="93"/>
      <c r="D27" s="93"/>
      <c r="E27" s="93"/>
      <c r="F27" s="93"/>
      <c r="G27" s="94"/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f t="shared" si="7"/>
        <v>0</v>
      </c>
      <c r="O27" s="24"/>
    </row>
    <row r="28" spans="1:20" s="19" customFormat="1" ht="55.5" customHeight="1" x14ac:dyDescent="0.3">
      <c r="A28" s="25" t="s">
        <v>32</v>
      </c>
      <c r="B28" s="95" t="s">
        <v>53</v>
      </c>
      <c r="C28" s="95"/>
      <c r="D28" s="95"/>
      <c r="E28" s="95"/>
      <c r="F28" s="95"/>
      <c r="G28" s="95"/>
      <c r="H28" s="20">
        <f>H29+H30+H31+H32</f>
        <v>124890.4</v>
      </c>
      <c r="I28" s="20">
        <f t="shared" ref="I28:N28" si="8">I29+I30+I31+I32</f>
        <v>118635.2</v>
      </c>
      <c r="J28" s="20">
        <f t="shared" si="8"/>
        <v>119207.4</v>
      </c>
      <c r="K28" s="20">
        <f t="shared" si="8"/>
        <v>107627.4</v>
      </c>
      <c r="L28" s="20">
        <f t="shared" si="8"/>
        <v>111932.5</v>
      </c>
      <c r="M28" s="20">
        <f t="shared" si="8"/>
        <v>116409.8</v>
      </c>
      <c r="N28" s="20">
        <f t="shared" si="8"/>
        <v>698702.70000000007</v>
      </c>
      <c r="O28" s="24"/>
    </row>
    <row r="29" spans="1:20" s="19" customFormat="1" x14ac:dyDescent="0.3">
      <c r="A29" s="25"/>
      <c r="B29" s="92" t="s">
        <v>19</v>
      </c>
      <c r="C29" s="93"/>
      <c r="D29" s="93"/>
      <c r="E29" s="93"/>
      <c r="F29" s="93"/>
      <c r="G29" s="94"/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4"/>
    </row>
    <row r="30" spans="1:20" s="19" customFormat="1" x14ac:dyDescent="0.3">
      <c r="A30" s="25"/>
      <c r="B30" s="92" t="s">
        <v>17</v>
      </c>
      <c r="C30" s="93"/>
      <c r="D30" s="93"/>
      <c r="E30" s="93"/>
      <c r="F30" s="93"/>
      <c r="G30" s="94"/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4"/>
    </row>
    <row r="31" spans="1:20" s="19" customFormat="1" x14ac:dyDescent="0.3">
      <c r="A31" s="25"/>
      <c r="B31" s="92" t="s">
        <v>18</v>
      </c>
      <c r="C31" s="93"/>
      <c r="D31" s="93"/>
      <c r="E31" s="93"/>
      <c r="F31" s="93"/>
      <c r="G31" s="94"/>
      <c r="H31" s="20">
        <f>105799.9+19090.5</f>
        <v>124890.4</v>
      </c>
      <c r="I31" s="20">
        <v>118635.2</v>
      </c>
      <c r="J31" s="20">
        <v>119207.4</v>
      </c>
      <c r="K31" s="20">
        <v>107627.4</v>
      </c>
      <c r="L31" s="20">
        <v>111932.5</v>
      </c>
      <c r="M31" s="20">
        <v>116409.8</v>
      </c>
      <c r="N31" s="20">
        <f>H31+I31+J31+K31+L31+M31</f>
        <v>698702.70000000007</v>
      </c>
      <c r="O31" s="24"/>
    </row>
    <row r="32" spans="1:20" s="19" customFormat="1" x14ac:dyDescent="0.3">
      <c r="A32" s="25"/>
      <c r="B32" s="92" t="s">
        <v>20</v>
      </c>
      <c r="C32" s="93"/>
      <c r="D32" s="93"/>
      <c r="E32" s="93"/>
      <c r="F32" s="93"/>
      <c r="G32" s="94"/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4"/>
    </row>
    <row r="33" spans="1:15" s="19" customFormat="1" ht="60.75" customHeight="1" x14ac:dyDescent="0.3">
      <c r="A33" s="25" t="s">
        <v>33</v>
      </c>
      <c r="B33" s="95" t="s">
        <v>54</v>
      </c>
      <c r="C33" s="95"/>
      <c r="D33" s="95"/>
      <c r="E33" s="95"/>
      <c r="F33" s="95"/>
      <c r="G33" s="95"/>
      <c r="H33" s="20">
        <f>H34+H35+H36+H37</f>
        <v>800</v>
      </c>
      <c r="I33" s="20">
        <f>I34+I35+I36+I37</f>
        <v>800</v>
      </c>
      <c r="J33" s="20">
        <f>SUM(J34:J37)</f>
        <v>800</v>
      </c>
      <c r="K33" s="20">
        <f>SUM(K34:K37)</f>
        <v>800</v>
      </c>
      <c r="L33" s="20">
        <f>SUM(L34:L37)</f>
        <v>800</v>
      </c>
      <c r="M33" s="20">
        <f>SUM(M34:M37)</f>
        <v>800</v>
      </c>
      <c r="N33" s="20">
        <f>H33+I33+J33+K33+L33+M33</f>
        <v>4800</v>
      </c>
      <c r="O33" s="24"/>
    </row>
    <row r="34" spans="1:15" s="19" customFormat="1" x14ac:dyDescent="0.3">
      <c r="A34" s="25"/>
      <c r="B34" s="92" t="s">
        <v>19</v>
      </c>
      <c r="C34" s="93"/>
      <c r="D34" s="93"/>
      <c r="E34" s="93"/>
      <c r="F34" s="93"/>
      <c r="G34" s="94"/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4"/>
    </row>
    <row r="35" spans="1:15" s="19" customFormat="1" x14ac:dyDescent="0.3">
      <c r="A35" s="25"/>
      <c r="B35" s="92" t="s">
        <v>17</v>
      </c>
      <c r="C35" s="93"/>
      <c r="D35" s="93"/>
      <c r="E35" s="93"/>
      <c r="F35" s="93"/>
      <c r="G35" s="94"/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4"/>
    </row>
    <row r="36" spans="1:15" s="19" customFormat="1" x14ac:dyDescent="0.3">
      <c r="A36" s="25"/>
      <c r="B36" s="92" t="s">
        <v>18</v>
      </c>
      <c r="C36" s="93"/>
      <c r="D36" s="93"/>
      <c r="E36" s="93"/>
      <c r="F36" s="93"/>
      <c r="G36" s="94"/>
      <c r="H36" s="20">
        <v>800</v>
      </c>
      <c r="I36" s="20">
        <v>800</v>
      </c>
      <c r="J36" s="20">
        <v>800</v>
      </c>
      <c r="K36" s="20">
        <v>800</v>
      </c>
      <c r="L36" s="20">
        <v>800</v>
      </c>
      <c r="M36" s="20">
        <v>800</v>
      </c>
      <c r="N36" s="20">
        <f>H36+I36+J36+K36+L36+M36</f>
        <v>4800</v>
      </c>
      <c r="O36" s="24"/>
    </row>
    <row r="37" spans="1:15" s="19" customFormat="1" x14ac:dyDescent="0.3">
      <c r="A37" s="25"/>
      <c r="B37" s="92" t="s">
        <v>20</v>
      </c>
      <c r="C37" s="93"/>
      <c r="D37" s="93"/>
      <c r="E37" s="93"/>
      <c r="F37" s="93"/>
      <c r="G37" s="94"/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4"/>
    </row>
    <row r="38" spans="1:15" s="19" customFormat="1" ht="74.25" customHeight="1" x14ac:dyDescent="0.3">
      <c r="A38" s="25" t="s">
        <v>35</v>
      </c>
      <c r="B38" s="92" t="s">
        <v>56</v>
      </c>
      <c r="C38" s="93"/>
      <c r="D38" s="93"/>
      <c r="E38" s="93"/>
      <c r="F38" s="93"/>
      <c r="G38" s="94"/>
      <c r="H38" s="20">
        <f t="shared" ref="H38:M38" si="9">SUM(H39:H42)</f>
        <v>1715.6000000000001</v>
      </c>
      <c r="I38" s="20">
        <f t="shared" si="9"/>
        <v>1715.6000000000001</v>
      </c>
      <c r="J38" s="20">
        <f t="shared" si="9"/>
        <v>1719.2</v>
      </c>
      <c r="K38" s="20">
        <f t="shared" si="9"/>
        <v>97.6</v>
      </c>
      <c r="L38" s="20">
        <f t="shared" si="9"/>
        <v>101.5</v>
      </c>
      <c r="M38" s="20">
        <f t="shared" si="9"/>
        <v>105.5</v>
      </c>
      <c r="N38" s="20">
        <f t="shared" ref="N38:N42" si="10">SUM(H38:M38)</f>
        <v>5455.0000000000009</v>
      </c>
      <c r="O38" s="24"/>
    </row>
    <row r="39" spans="1:15" s="19" customFormat="1" x14ac:dyDescent="0.3">
      <c r="A39" s="25"/>
      <c r="B39" s="92" t="s">
        <v>19</v>
      </c>
      <c r="C39" s="93"/>
      <c r="D39" s="93"/>
      <c r="E39" s="93"/>
      <c r="F39" s="93"/>
      <c r="G39" s="94"/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f t="shared" si="10"/>
        <v>0</v>
      </c>
      <c r="O39" s="24"/>
    </row>
    <row r="40" spans="1:15" s="19" customFormat="1" x14ac:dyDescent="0.3">
      <c r="A40" s="25"/>
      <c r="B40" s="92" t="s">
        <v>17</v>
      </c>
      <c r="C40" s="93"/>
      <c r="D40" s="93"/>
      <c r="E40" s="93"/>
      <c r="F40" s="93"/>
      <c r="G40" s="94"/>
      <c r="H40" s="20">
        <f>1275.4+350</f>
        <v>1625.4</v>
      </c>
      <c r="I40" s="20">
        <f>1275.4+350</f>
        <v>1625.4</v>
      </c>
      <c r="J40" s="20">
        <f>1275.4+350</f>
        <v>1625.4</v>
      </c>
      <c r="K40" s="20">
        <v>0</v>
      </c>
      <c r="L40" s="20">
        <v>0</v>
      </c>
      <c r="M40" s="20">
        <v>0</v>
      </c>
      <c r="N40" s="20">
        <f t="shared" si="10"/>
        <v>4876.2000000000007</v>
      </c>
      <c r="O40" s="24"/>
    </row>
    <row r="41" spans="1:15" s="19" customFormat="1" x14ac:dyDescent="0.3">
      <c r="A41" s="25"/>
      <c r="B41" s="92" t="s">
        <v>18</v>
      </c>
      <c r="C41" s="93"/>
      <c r="D41" s="93"/>
      <c r="E41" s="93"/>
      <c r="F41" s="93"/>
      <c r="G41" s="94"/>
      <c r="H41" s="20">
        <v>90.2</v>
      </c>
      <c r="I41" s="20">
        <v>90.2</v>
      </c>
      <c r="J41" s="20">
        <v>93.8</v>
      </c>
      <c r="K41" s="20">
        <v>97.6</v>
      </c>
      <c r="L41" s="20">
        <v>101.5</v>
      </c>
      <c r="M41" s="20">
        <v>105.5</v>
      </c>
      <c r="N41" s="20">
        <f t="shared" si="10"/>
        <v>578.79999999999995</v>
      </c>
      <c r="O41" s="24"/>
    </row>
    <row r="42" spans="1:15" s="19" customFormat="1" x14ac:dyDescent="0.3">
      <c r="A42" s="25"/>
      <c r="B42" s="92" t="s">
        <v>20</v>
      </c>
      <c r="C42" s="93"/>
      <c r="D42" s="93"/>
      <c r="E42" s="93"/>
      <c r="F42" s="93"/>
      <c r="G42" s="94"/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f t="shared" si="10"/>
        <v>0</v>
      </c>
      <c r="O42" s="24"/>
    </row>
    <row r="43" spans="1:15" s="19" customFormat="1" ht="39" customHeight="1" x14ac:dyDescent="0.3">
      <c r="A43" s="25" t="s">
        <v>38</v>
      </c>
      <c r="B43" s="89" t="s">
        <v>44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1"/>
      <c r="O43" s="24"/>
    </row>
    <row r="44" spans="1:15" s="19" customFormat="1" ht="56.25" customHeight="1" x14ac:dyDescent="0.3">
      <c r="A44" s="25" t="s">
        <v>39</v>
      </c>
      <c r="B44" s="95" t="s">
        <v>67</v>
      </c>
      <c r="C44" s="95"/>
      <c r="D44" s="95"/>
      <c r="E44" s="95"/>
      <c r="F44" s="95"/>
      <c r="G44" s="95"/>
      <c r="H44" s="20">
        <f>SUM(H45:H48)</f>
        <v>5878.1</v>
      </c>
      <c r="I44" s="20">
        <f t="shared" ref="I44:M44" si="11">SUM(I45:I48)</f>
        <v>0</v>
      </c>
      <c r="J44" s="20">
        <f>SUM(J45:J48)</f>
        <v>0</v>
      </c>
      <c r="K44" s="20">
        <f t="shared" si="11"/>
        <v>0</v>
      </c>
      <c r="L44" s="20">
        <f t="shared" si="11"/>
        <v>0</v>
      </c>
      <c r="M44" s="20">
        <f t="shared" si="11"/>
        <v>0</v>
      </c>
      <c r="N44" s="20">
        <f>SUM(N45:N48)</f>
        <v>5878.1</v>
      </c>
      <c r="O44" s="24"/>
    </row>
    <row r="45" spans="1:15" s="19" customFormat="1" x14ac:dyDescent="0.3">
      <c r="A45" s="25"/>
      <c r="B45" s="92" t="s">
        <v>19</v>
      </c>
      <c r="C45" s="93"/>
      <c r="D45" s="93"/>
      <c r="E45" s="93"/>
      <c r="F45" s="93"/>
      <c r="G45" s="94"/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f>SUM(H45:M45)</f>
        <v>0</v>
      </c>
      <c r="O45" s="24"/>
    </row>
    <row r="46" spans="1:15" s="19" customFormat="1" x14ac:dyDescent="0.3">
      <c r="A46" s="25"/>
      <c r="B46" s="92" t="s">
        <v>17</v>
      </c>
      <c r="C46" s="93"/>
      <c r="D46" s="93"/>
      <c r="E46" s="93"/>
      <c r="F46" s="93"/>
      <c r="G46" s="94"/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f t="shared" ref="N46:N58" si="12">SUM(H46:M46)</f>
        <v>0</v>
      </c>
      <c r="O46" s="24"/>
    </row>
    <row r="47" spans="1:15" s="19" customFormat="1" x14ac:dyDescent="0.3">
      <c r="A47" s="25"/>
      <c r="B47" s="92" t="s">
        <v>18</v>
      </c>
      <c r="C47" s="93"/>
      <c r="D47" s="93"/>
      <c r="E47" s="93"/>
      <c r="F47" s="93"/>
      <c r="G47" s="94"/>
      <c r="H47" s="20">
        <v>5878.1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f t="shared" si="12"/>
        <v>5878.1</v>
      </c>
      <c r="O47" s="24"/>
    </row>
    <row r="48" spans="1:15" s="19" customFormat="1" x14ac:dyDescent="0.3">
      <c r="A48" s="25"/>
      <c r="B48" s="92" t="s">
        <v>20</v>
      </c>
      <c r="C48" s="93"/>
      <c r="D48" s="93"/>
      <c r="E48" s="93"/>
      <c r="F48" s="93"/>
      <c r="G48" s="94"/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f t="shared" si="12"/>
        <v>0</v>
      </c>
      <c r="O48" s="24"/>
    </row>
    <row r="49" spans="1:15" s="19" customFormat="1" ht="75.75" customHeight="1" x14ac:dyDescent="0.3">
      <c r="A49" s="25" t="s">
        <v>40</v>
      </c>
      <c r="B49" s="95" t="s">
        <v>68</v>
      </c>
      <c r="C49" s="95"/>
      <c r="D49" s="95"/>
      <c r="E49" s="95"/>
      <c r="F49" s="95"/>
      <c r="G49" s="95"/>
      <c r="H49" s="20">
        <f t="shared" ref="H49:M49" si="13">SUM(H50:H53)</f>
        <v>7707.7000000000007</v>
      </c>
      <c r="I49" s="20">
        <f t="shared" si="13"/>
        <v>7745.1</v>
      </c>
      <c r="J49" s="20">
        <f t="shared" si="13"/>
        <v>0</v>
      </c>
      <c r="K49" s="20">
        <f t="shared" si="13"/>
        <v>0</v>
      </c>
      <c r="L49" s="20">
        <f t="shared" si="13"/>
        <v>0</v>
      </c>
      <c r="M49" s="20">
        <f t="shared" si="13"/>
        <v>0</v>
      </c>
      <c r="N49" s="20">
        <f t="shared" si="12"/>
        <v>15452.800000000001</v>
      </c>
      <c r="O49" s="24"/>
    </row>
    <row r="50" spans="1:15" s="19" customFormat="1" x14ac:dyDescent="0.3">
      <c r="A50" s="25"/>
      <c r="B50" s="92" t="s">
        <v>19</v>
      </c>
      <c r="C50" s="93"/>
      <c r="D50" s="93"/>
      <c r="E50" s="93"/>
      <c r="F50" s="93"/>
      <c r="G50" s="94"/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f t="shared" si="12"/>
        <v>0</v>
      </c>
      <c r="O50" s="24"/>
    </row>
    <row r="51" spans="1:15" s="19" customFormat="1" x14ac:dyDescent="0.3">
      <c r="A51" s="25"/>
      <c r="B51" s="92" t="s">
        <v>17</v>
      </c>
      <c r="C51" s="93"/>
      <c r="D51" s="93"/>
      <c r="E51" s="93"/>
      <c r="F51" s="93"/>
      <c r="G51" s="94"/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f t="shared" si="12"/>
        <v>0</v>
      </c>
      <c r="O51" s="24"/>
    </row>
    <row r="52" spans="1:15" s="19" customFormat="1" x14ac:dyDescent="0.3">
      <c r="A52" s="25"/>
      <c r="B52" s="92" t="s">
        <v>18</v>
      </c>
      <c r="C52" s="93"/>
      <c r="D52" s="93"/>
      <c r="E52" s="93"/>
      <c r="F52" s="93"/>
      <c r="G52" s="94"/>
      <c r="H52" s="20">
        <f>25464.8+1333.4-19090.5</f>
        <v>7707.7000000000007</v>
      </c>
      <c r="I52" s="20">
        <v>7745.1</v>
      </c>
      <c r="J52" s="20">
        <v>0</v>
      </c>
      <c r="K52" s="20">
        <v>0</v>
      </c>
      <c r="L52" s="20">
        <v>0</v>
      </c>
      <c r="M52" s="20">
        <v>0</v>
      </c>
      <c r="N52" s="20">
        <f t="shared" si="12"/>
        <v>15452.800000000001</v>
      </c>
      <c r="O52" s="24"/>
    </row>
    <row r="53" spans="1:15" s="19" customFormat="1" x14ac:dyDescent="0.3">
      <c r="A53" s="25"/>
      <c r="B53" s="92" t="s">
        <v>20</v>
      </c>
      <c r="C53" s="93"/>
      <c r="D53" s="93"/>
      <c r="E53" s="93"/>
      <c r="F53" s="93"/>
      <c r="G53" s="94"/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f t="shared" si="12"/>
        <v>0</v>
      </c>
      <c r="O53" s="24"/>
    </row>
    <row r="54" spans="1:15" s="19" customFormat="1" ht="19.5" customHeight="1" x14ac:dyDescent="0.3">
      <c r="A54" s="25" t="s">
        <v>77</v>
      </c>
      <c r="B54" s="95" t="s">
        <v>78</v>
      </c>
      <c r="C54" s="95"/>
      <c r="D54" s="95"/>
      <c r="E54" s="95"/>
      <c r="F54" s="95"/>
      <c r="G54" s="95"/>
      <c r="H54" s="20">
        <f t="shared" ref="H54:M54" si="14">SUM(H55:H58)</f>
        <v>1063.8</v>
      </c>
      <c r="I54" s="20">
        <f t="shared" si="14"/>
        <v>10000</v>
      </c>
      <c r="J54" s="20">
        <f t="shared" si="14"/>
        <v>10000</v>
      </c>
      <c r="K54" s="20">
        <f t="shared" si="14"/>
        <v>0</v>
      </c>
      <c r="L54" s="20">
        <f t="shared" si="14"/>
        <v>0</v>
      </c>
      <c r="M54" s="20">
        <f t="shared" si="14"/>
        <v>0</v>
      </c>
      <c r="N54" s="20">
        <f t="shared" si="12"/>
        <v>21063.8</v>
      </c>
      <c r="O54" s="24"/>
    </row>
    <row r="55" spans="1:15" s="19" customFormat="1" x14ac:dyDescent="0.3">
      <c r="A55" s="25"/>
      <c r="B55" s="92" t="s">
        <v>19</v>
      </c>
      <c r="C55" s="93"/>
      <c r="D55" s="93"/>
      <c r="E55" s="93"/>
      <c r="F55" s="93"/>
      <c r="G55" s="94"/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f t="shared" si="12"/>
        <v>0</v>
      </c>
      <c r="O55" s="24"/>
    </row>
    <row r="56" spans="1:15" s="19" customFormat="1" x14ac:dyDescent="0.3">
      <c r="A56" s="25"/>
      <c r="B56" s="92" t="s">
        <v>17</v>
      </c>
      <c r="C56" s="93"/>
      <c r="D56" s="93"/>
      <c r="E56" s="93"/>
      <c r="F56" s="93"/>
      <c r="G56" s="94"/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f t="shared" si="12"/>
        <v>0</v>
      </c>
      <c r="O56" s="24"/>
    </row>
    <row r="57" spans="1:15" s="19" customFormat="1" x14ac:dyDescent="0.3">
      <c r="A57" s="25"/>
      <c r="B57" s="92" t="s">
        <v>18</v>
      </c>
      <c r="C57" s="93"/>
      <c r="D57" s="93"/>
      <c r="E57" s="93"/>
      <c r="F57" s="93"/>
      <c r="G57" s="94"/>
      <c r="H57" s="20">
        <v>1063.8</v>
      </c>
      <c r="I57" s="20">
        <v>10000</v>
      </c>
      <c r="J57" s="20">
        <v>10000</v>
      </c>
      <c r="K57" s="20">
        <v>0</v>
      </c>
      <c r="L57" s="20">
        <v>0</v>
      </c>
      <c r="M57" s="20">
        <v>0</v>
      </c>
      <c r="N57" s="20">
        <f t="shared" si="12"/>
        <v>21063.8</v>
      </c>
      <c r="O57" s="24"/>
    </row>
    <row r="58" spans="1:15" s="19" customFormat="1" x14ac:dyDescent="0.3">
      <c r="A58" s="25"/>
      <c r="B58" s="92" t="s">
        <v>20</v>
      </c>
      <c r="C58" s="93"/>
      <c r="D58" s="93"/>
      <c r="E58" s="93"/>
      <c r="F58" s="93"/>
      <c r="G58" s="94"/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f t="shared" si="12"/>
        <v>0</v>
      </c>
      <c r="O58" s="24"/>
    </row>
    <row r="59" spans="1:15" s="19" customFormat="1" ht="38.25" customHeight="1" x14ac:dyDescent="0.3">
      <c r="A59" s="25"/>
      <c r="B59" s="95" t="s">
        <v>45</v>
      </c>
      <c r="C59" s="95"/>
      <c r="D59" s="95"/>
      <c r="E59" s="95"/>
      <c r="F59" s="95"/>
      <c r="G59" s="95"/>
      <c r="H59" s="20">
        <f t="shared" ref="H59:M59" si="15">SUM(H60:H63)</f>
        <v>184015.60000000003</v>
      </c>
      <c r="I59" s="20">
        <f t="shared" si="15"/>
        <v>181162.40000000002</v>
      </c>
      <c r="J59" s="20">
        <f t="shared" si="15"/>
        <v>174482.09999999998</v>
      </c>
      <c r="K59" s="20">
        <f t="shared" si="15"/>
        <v>147275.1</v>
      </c>
      <c r="L59" s="20">
        <f t="shared" si="15"/>
        <v>153102</v>
      </c>
      <c r="M59" s="20">
        <f t="shared" si="15"/>
        <v>159162.1</v>
      </c>
      <c r="N59" s="20">
        <f>SUM(H59:M59)</f>
        <v>999199.3</v>
      </c>
      <c r="O59" s="24"/>
    </row>
    <row r="60" spans="1:15" s="19" customFormat="1" x14ac:dyDescent="0.3">
      <c r="A60" s="25"/>
      <c r="B60" s="92" t="s">
        <v>19</v>
      </c>
      <c r="C60" s="93"/>
      <c r="D60" s="93"/>
      <c r="E60" s="93"/>
      <c r="F60" s="93"/>
      <c r="G60" s="94"/>
      <c r="H60" s="20">
        <f>SUM(H9+H14+H19+H24+H29+H34+H39+H45+H50+H55)</f>
        <v>0</v>
      </c>
      <c r="I60" s="20">
        <f t="shared" ref="I60:M60" si="16">SUM(I9+I14+I19+I24+I29+I34+I39+I45+I50+I55)</f>
        <v>0</v>
      </c>
      <c r="J60" s="20">
        <f t="shared" si="16"/>
        <v>0</v>
      </c>
      <c r="K60" s="20">
        <f t="shared" si="16"/>
        <v>0</v>
      </c>
      <c r="L60" s="20">
        <f t="shared" si="16"/>
        <v>0</v>
      </c>
      <c r="M60" s="20">
        <f t="shared" si="16"/>
        <v>0</v>
      </c>
      <c r="N60" s="20">
        <v>0</v>
      </c>
      <c r="O60" s="24"/>
    </row>
    <row r="61" spans="1:15" s="19" customFormat="1" x14ac:dyDescent="0.3">
      <c r="A61" s="25"/>
      <c r="B61" s="92" t="s">
        <v>17</v>
      </c>
      <c r="C61" s="93"/>
      <c r="D61" s="93"/>
      <c r="E61" s="93"/>
      <c r="F61" s="93"/>
      <c r="G61" s="94"/>
      <c r="H61" s="20">
        <f>SUM(H10+H15+H20+H25+H30+H35+H40+H46+H51+H56)</f>
        <v>2600.6000000000004</v>
      </c>
      <c r="I61" s="20">
        <f t="shared" ref="H61:M63" si="17">SUM(I10+I15+I20+I25+I30+I35+I40+I46+I51+I56)</f>
        <v>4060.5</v>
      </c>
      <c r="J61" s="20">
        <f t="shared" si="17"/>
        <v>4060.5</v>
      </c>
      <c r="K61" s="20">
        <f t="shared" si="17"/>
        <v>0</v>
      </c>
      <c r="L61" s="20">
        <f t="shared" si="17"/>
        <v>0</v>
      </c>
      <c r="M61" s="20">
        <f t="shared" si="17"/>
        <v>0</v>
      </c>
      <c r="N61" s="20">
        <f>H61+I61+J61+K61+L61+M61</f>
        <v>10721.6</v>
      </c>
      <c r="O61" s="24"/>
    </row>
    <row r="62" spans="1:15" s="19" customFormat="1" x14ac:dyDescent="0.3">
      <c r="A62" s="25"/>
      <c r="B62" s="92" t="s">
        <v>18</v>
      </c>
      <c r="C62" s="93"/>
      <c r="D62" s="93"/>
      <c r="E62" s="93"/>
      <c r="F62" s="93"/>
      <c r="G62" s="94"/>
      <c r="H62" s="20">
        <f t="shared" si="17"/>
        <v>181415.00000000003</v>
      </c>
      <c r="I62" s="20">
        <f t="shared" si="17"/>
        <v>177101.90000000002</v>
      </c>
      <c r="J62" s="20">
        <f t="shared" si="17"/>
        <v>170421.59999999998</v>
      </c>
      <c r="K62" s="20">
        <f t="shared" si="17"/>
        <v>147275.1</v>
      </c>
      <c r="L62" s="20">
        <f t="shared" si="17"/>
        <v>153102</v>
      </c>
      <c r="M62" s="20">
        <f t="shared" si="17"/>
        <v>159162.1</v>
      </c>
      <c r="N62" s="20">
        <f>H62+I62+J62+K62+L62+M62</f>
        <v>988477.7</v>
      </c>
      <c r="O62" s="24"/>
    </row>
    <row r="63" spans="1:15" s="19" customFormat="1" x14ac:dyDescent="0.3">
      <c r="A63" s="25"/>
      <c r="B63" s="92" t="s">
        <v>20</v>
      </c>
      <c r="C63" s="93"/>
      <c r="D63" s="93"/>
      <c r="E63" s="93"/>
      <c r="F63" s="93"/>
      <c r="G63" s="94"/>
      <c r="H63" s="20">
        <f t="shared" si="17"/>
        <v>0</v>
      </c>
      <c r="I63" s="20">
        <f t="shared" si="17"/>
        <v>0</v>
      </c>
      <c r="J63" s="20">
        <f t="shared" si="17"/>
        <v>0</v>
      </c>
      <c r="K63" s="20">
        <f t="shared" si="17"/>
        <v>0</v>
      </c>
      <c r="L63" s="20">
        <f t="shared" si="17"/>
        <v>0</v>
      </c>
      <c r="M63" s="20">
        <f t="shared" si="17"/>
        <v>0</v>
      </c>
      <c r="N63" s="20">
        <v>0</v>
      </c>
      <c r="O63" s="24" t="s">
        <v>76</v>
      </c>
    </row>
  </sheetData>
  <mergeCells count="64">
    <mergeCell ref="I1:N1"/>
    <mergeCell ref="B62:G62"/>
    <mergeCell ref="B63:G63"/>
    <mergeCell ref="B59:G59"/>
    <mergeCell ref="B60:G60"/>
    <mergeCell ref="B61:G61"/>
    <mergeCell ref="B49:G49"/>
    <mergeCell ref="B50:G50"/>
    <mergeCell ref="B51:G51"/>
    <mergeCell ref="B52:G52"/>
    <mergeCell ref="B53:G53"/>
    <mergeCell ref="B44:G44"/>
    <mergeCell ref="B45:G45"/>
    <mergeCell ref="B46:G46"/>
    <mergeCell ref="B47:G47"/>
    <mergeCell ref="B48:G48"/>
    <mergeCell ref="B12:G12"/>
    <mergeCell ref="B13:G13"/>
    <mergeCell ref="B14:G14"/>
    <mergeCell ref="B15:G15"/>
    <mergeCell ref="B38:G38"/>
    <mergeCell ref="B27:G27"/>
    <mergeCell ref="B22:G22"/>
    <mergeCell ref="B23:G23"/>
    <mergeCell ref="B24:G24"/>
    <mergeCell ref="B25:G25"/>
    <mergeCell ref="B26:G26"/>
    <mergeCell ref="B16:G16"/>
    <mergeCell ref="B28:G28"/>
    <mergeCell ref="B34:G34"/>
    <mergeCell ref="B35:G35"/>
    <mergeCell ref="B36:G36"/>
    <mergeCell ref="B6:G6"/>
    <mergeCell ref="B8:G8"/>
    <mergeCell ref="B9:G9"/>
    <mergeCell ref="B10:G10"/>
    <mergeCell ref="B11:G11"/>
    <mergeCell ref="B7:N7"/>
    <mergeCell ref="A2:O2"/>
    <mergeCell ref="H4:M4"/>
    <mergeCell ref="N4:N5"/>
    <mergeCell ref="B4:G5"/>
    <mergeCell ref="A4:A5"/>
    <mergeCell ref="B55:G55"/>
    <mergeCell ref="B56:G56"/>
    <mergeCell ref="B57:G57"/>
    <mergeCell ref="B58:G58"/>
    <mergeCell ref="B54:G54"/>
    <mergeCell ref="B20:G20"/>
    <mergeCell ref="B21:G21"/>
    <mergeCell ref="B17:G17"/>
    <mergeCell ref="B18:G18"/>
    <mergeCell ref="B19:G19"/>
    <mergeCell ref="B43:N43"/>
    <mergeCell ref="B37:G37"/>
    <mergeCell ref="B29:G29"/>
    <mergeCell ref="B30:G30"/>
    <mergeCell ref="B31:G31"/>
    <mergeCell ref="B32:G32"/>
    <mergeCell ref="B33:G33"/>
    <mergeCell ref="B39:G39"/>
    <mergeCell ref="B40:G40"/>
    <mergeCell ref="B41:G41"/>
    <mergeCell ref="B42:G42"/>
  </mergeCells>
  <pageMargins left="1.1811023622047245" right="0.39370078740157483" top="0.74803149606299213" bottom="0.74803149606299213" header="0.31496062992125984" footer="0.31496062992125984"/>
  <pageSetup paperSize="9" scale="90" orientation="landscape" r:id="rId1"/>
  <rowBreaks count="2" manualBreakCount="2">
    <brk id="27" max="14" man="1"/>
    <brk id="42" max="14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Раздел 2</vt:lpstr>
      <vt:lpstr>Раздел 3</vt:lpstr>
      <vt:lpstr>Раздел 4</vt:lpstr>
      <vt:lpstr>Лист1</vt:lpstr>
      <vt:lpstr>'Раздел 3'!Область_печати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2026-08-18T03:11:13Z</cp:lastPrinted>
  <dcterms:created xsi:type="dcterms:W3CDTF">2024-09-09T23:09:19Z</dcterms:created>
  <dcterms:modified xsi:type="dcterms:W3CDTF">2026-09-14T01:55:25Z</dcterms:modified>
</cp:coreProperties>
</file>